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CROP INSURANCE MANUALS\"/>
    </mc:Choice>
  </mc:AlternateContent>
  <workbookProtection workbookAlgorithmName="SHA-512" workbookHashValue="PpdCdTxpXZfClQaR4W73b9KIM4rMulqQY6Tu9VpxG7DOmOX2gRxBr5ubqabrAnVa9VpmQsYPwD0NpVtCGk48sw==" workbookSaltValue="3SdTKf6K7DfoodxiWWctgw==" workbookSpinCount="100000" lockStructure="1"/>
  <bookViews>
    <workbookView xWindow="0" yWindow="0" windowWidth="28800" windowHeight="11700"/>
  </bookViews>
  <sheets>
    <sheet name="Disclaimer" sheetId="44" r:id="rId1"/>
    <sheet name="APH 150" sheetId="42" r:id="rId2"/>
    <sheet name="APH 160" sheetId="41" r:id="rId3"/>
    <sheet name="APH 170" sheetId="40" r:id="rId4"/>
    <sheet name="APH 180" sheetId="39" r:id="rId5"/>
    <sheet name="APH 190" sheetId="38" r:id="rId6"/>
    <sheet name="APH 200" sheetId="43" r:id="rId7"/>
    <sheet name="APH 210" sheetId="37" r:id="rId8"/>
    <sheet name="APH 220" sheetId="36" r:id="rId9"/>
    <sheet name="APH 230" sheetId="35" r:id="rId10"/>
    <sheet name="APH 240" sheetId="34" r:id="rId11"/>
    <sheet name="APH 250" sheetId="33" r:id="rId12"/>
    <sheet name="APH 260" sheetId="32" r:id="rId13"/>
    <sheet name="APH 270" sheetId="31" r:id="rId14"/>
    <sheet name="APH 280" sheetId="30" r:id="rId15"/>
    <sheet name="APH 290" sheetId="29" r:id="rId16"/>
    <sheet name="APH 300" sheetId="28" r:id="rId17"/>
    <sheet name="APH 310" sheetId="27" r:id="rId18"/>
    <sheet name="APH 320" sheetId="26" r:id="rId19"/>
    <sheet name="APH 330" sheetId="25" r:id="rId20"/>
    <sheet name="APH 340" sheetId="24" r:id="rId21"/>
    <sheet name="APH 350" sheetId="23" r:id="rId22"/>
    <sheet name="APH 360" sheetId="22" r:id="rId23"/>
    <sheet name="APH 370" sheetId="21" r:id="rId24"/>
    <sheet name="APH 380" sheetId="20" r:id="rId25"/>
    <sheet name="APH 390" sheetId="19" r:id="rId26"/>
    <sheet name="APH 400" sheetId="18" r:id="rId27"/>
  </sheets>
  <externalReferences>
    <externalReference r:id="rId28"/>
    <externalReference r:id="rId29"/>
  </externalReferences>
  <definedNames>
    <definedName name="CLEVEL" localSheetId="1">'APH 150'!$G$6:$L$6</definedName>
    <definedName name="CLEVEL" localSheetId="2">'APH 160'!$G$6:$L$6</definedName>
    <definedName name="CLEVEL" localSheetId="3">'APH 170'!$G$6:$L$6</definedName>
    <definedName name="CLEVEL" localSheetId="4">'APH 180'!$G$6:$L$6</definedName>
    <definedName name="CLEVEL" localSheetId="5">'APH 190'!$G$6:$L$6</definedName>
    <definedName name="CLEVEL" localSheetId="6">'APH 200'!$G$6:$L$6</definedName>
    <definedName name="CLEVEL" localSheetId="7">'APH 210'!$G$6:$L$6</definedName>
    <definedName name="CLEVEL" localSheetId="8">'APH 220'!$G$6:$L$6</definedName>
    <definedName name="CLEVEL" localSheetId="9">'APH 230'!$G$6:$L$6</definedName>
    <definedName name="CLEVEL" localSheetId="10">'APH 240'!$G$6:$L$6</definedName>
    <definedName name="CLEVEL" localSheetId="11">'APH 250'!$G$6:$L$6</definedName>
    <definedName name="CLEVEL" localSheetId="12">'APH 260'!$G$6:$L$6</definedName>
    <definedName name="CLEVEL" localSheetId="13">'APH 270'!$G$6:$L$6</definedName>
    <definedName name="CLEVEL" localSheetId="14">'APH 280'!$G$6:$L$6</definedName>
    <definedName name="CLEVEL" localSheetId="15">'APH 290'!$G$6:$L$6</definedName>
    <definedName name="CLEVEL" localSheetId="16">'APH 300'!$G$6:$L$6</definedName>
    <definedName name="CLEVEL" localSheetId="17">'APH 310'!$G$6:$L$6</definedName>
    <definedName name="CLEVEL" localSheetId="18">'APH 320'!$G$6:$L$6</definedName>
    <definedName name="CLEVEL" localSheetId="19">'APH 330'!$G$6:$L$6</definedName>
    <definedName name="CLEVEL" localSheetId="20">'APH 340'!$G$6:$L$6</definedName>
    <definedName name="CLEVEL" localSheetId="21">'APH 350'!$G$6:$L$6</definedName>
    <definedName name="CLEVEL" localSheetId="22">'APH 360'!$G$6:$L$6</definedName>
    <definedName name="CLEVEL" localSheetId="23">'APH 370'!$G$6:$L$6</definedName>
    <definedName name="CLEVEL" localSheetId="24">'APH 380'!$G$6:$L$6</definedName>
    <definedName name="CLEVEL" localSheetId="25">'APH 390'!$G$6:$L$6</definedName>
    <definedName name="CLEVEL" localSheetId="26">'APH 400'!$G$6:$L$6</definedName>
    <definedName name="CLEVEL">'[1]Avocado 200'!$G$5:$L$5</definedName>
    <definedName name="Macros">#REF!</definedName>
    <definedName name="P.E." localSheetId="1">'APH 150'!$E$7:$E$11</definedName>
    <definedName name="P.E." localSheetId="2">'APH 160'!$E$7:$E$11</definedName>
    <definedName name="P.E." localSheetId="3">'APH 170'!$E$7:$E$11</definedName>
    <definedName name="P.E." localSheetId="4">'APH 180'!$E$7:$E$11</definedName>
    <definedName name="P.E." localSheetId="5">'APH 190'!$E$7:$E$11</definedName>
    <definedName name="P.E." localSheetId="6">'APH 200'!$E$7:$E$11</definedName>
    <definedName name="P.E." localSheetId="7">'APH 210'!$E$7:$E$11</definedName>
    <definedName name="P.E." localSheetId="8">'APH 220'!$E$7:$E$11</definedName>
    <definedName name="P.E." localSheetId="9">'APH 230'!$E$7:$E$11</definedName>
    <definedName name="P.E." localSheetId="10">'APH 240'!$E$7:$E$11</definedName>
    <definedName name="P.E." localSheetId="11">'APH 250'!$E$7:$E$11</definedName>
    <definedName name="P.E." localSheetId="12">'APH 260'!$E$7:$E$11</definedName>
    <definedName name="P.E." localSheetId="13">'APH 270'!$E$7:$E$11</definedName>
    <definedName name="P.E." localSheetId="14">'APH 280'!$E$7:$E$11</definedName>
    <definedName name="P.E." localSheetId="15">'APH 290'!$E$7:$E$11</definedName>
    <definedName name="P.E." localSheetId="16">'APH 300'!$E$7:$E$11</definedName>
    <definedName name="P.E." localSheetId="17">'APH 310'!$E$7:$E$11</definedName>
    <definedName name="P.E." localSheetId="18">'APH 320'!$E$7:$E$11</definedName>
    <definedName name="P.E." localSheetId="19">'APH 330'!$E$7:$E$11</definedName>
    <definedName name="P.E." localSheetId="20">'APH 340'!$E$7:$E$11</definedName>
    <definedName name="P.E." localSheetId="21">'APH 350'!$E$7:$E$11</definedName>
    <definedName name="P.E." localSheetId="22">'APH 360'!$E$7:$E$11</definedName>
    <definedName name="P.E." localSheetId="23">'APH 370'!$E$7:$E$11</definedName>
    <definedName name="P.E." localSheetId="24">'APH 380'!$E$7:$E$11</definedName>
    <definedName name="P.E." localSheetId="25">'APH 390'!$E$7:$E$11</definedName>
    <definedName name="P.E." localSheetId="26">'APH 400'!$E$7:$E$11</definedName>
    <definedName name="P.E.">'[1]Avocado 200'!$D$6:$D$10</definedName>
    <definedName name="screen">#REF!</definedName>
    <definedName name="screenA">#REF!</definedName>
    <definedName name="Security">'[2]Security Settings'!#REF!</definedName>
    <definedName name="stat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4" i="20" l="1"/>
  <c r="O32" i="20"/>
  <c r="P56" i="20"/>
  <c r="O56" i="20"/>
  <c r="N56" i="20"/>
  <c r="M56" i="20"/>
  <c r="P56" i="21"/>
  <c r="O56" i="21"/>
  <c r="N56" i="21"/>
  <c r="M56" i="21"/>
  <c r="Q56" i="22"/>
  <c r="P56" i="22"/>
  <c r="O56" i="22"/>
  <c r="N56" i="22"/>
  <c r="M56" i="22"/>
  <c r="P56" i="23"/>
  <c r="O56" i="23"/>
  <c r="N56" i="23"/>
  <c r="M56" i="23"/>
  <c r="O34" i="25"/>
  <c r="O32" i="25"/>
  <c r="Q56" i="25"/>
  <c r="P56" i="25"/>
  <c r="O56" i="25"/>
  <c r="N56" i="25"/>
  <c r="M56" i="25"/>
  <c r="Q56" i="26"/>
  <c r="P56" i="26"/>
  <c r="O56" i="26"/>
  <c r="N56" i="26"/>
  <c r="M56" i="26"/>
  <c r="Q56" i="27"/>
  <c r="P56" i="27"/>
  <c r="O56" i="27"/>
  <c r="N56" i="27"/>
  <c r="M56" i="27"/>
  <c r="O34" i="28"/>
  <c r="O32" i="28"/>
  <c r="O34" i="29"/>
  <c r="O32" i="29"/>
  <c r="O34" i="30"/>
  <c r="O32" i="30"/>
  <c r="O34" i="31"/>
  <c r="O32" i="31"/>
  <c r="O34" i="32"/>
  <c r="O32" i="32"/>
  <c r="O34" i="33"/>
  <c r="O32" i="33"/>
  <c r="O34" i="34"/>
  <c r="O32" i="34"/>
  <c r="O34" i="35"/>
  <c r="O32" i="35"/>
  <c r="O37" i="36"/>
  <c r="O38" i="36"/>
  <c r="O34" i="36"/>
  <c r="O32" i="36"/>
  <c r="O34" i="37"/>
  <c r="O32" i="37"/>
  <c r="O34" i="43"/>
  <c r="O32" i="43"/>
  <c r="O32" i="38"/>
  <c r="O30" i="38"/>
  <c r="O35" i="39"/>
  <c r="O34" i="39"/>
  <c r="O32" i="39"/>
  <c r="O35" i="40"/>
  <c r="O34" i="40"/>
  <c r="O32" i="40"/>
  <c r="O34" i="41"/>
  <c r="O32" i="41"/>
  <c r="O32" i="42"/>
  <c r="O34" i="42"/>
  <c r="O40" i="42"/>
  <c r="C9" i="27"/>
  <c r="Q56" i="28"/>
  <c r="P56" i="28"/>
  <c r="O56" i="28"/>
  <c r="N56" i="28"/>
  <c r="M56" i="28"/>
  <c r="P56" i="31"/>
  <c r="O56" i="31"/>
  <c r="N56" i="31"/>
  <c r="M56" i="31"/>
  <c r="P56" i="35"/>
  <c r="O56" i="35"/>
  <c r="N56" i="35"/>
  <c r="M56" i="35"/>
  <c r="P56" i="36"/>
  <c r="O56" i="36"/>
  <c r="N56" i="36"/>
  <c r="M56" i="36"/>
  <c r="P56" i="37"/>
  <c r="O56" i="37"/>
  <c r="N56" i="37"/>
  <c r="M56" i="37"/>
  <c r="P56" i="43"/>
  <c r="O56" i="43"/>
  <c r="N56" i="43"/>
  <c r="M56" i="43"/>
  <c r="Q56" i="38"/>
  <c r="P56" i="38"/>
  <c r="O56" i="38"/>
  <c r="N56" i="38"/>
  <c r="M56" i="38"/>
  <c r="P56" i="39"/>
  <c r="O56" i="39"/>
  <c r="N56" i="39"/>
  <c r="M56" i="39"/>
  <c r="P56" i="40"/>
  <c r="O56" i="40"/>
  <c r="N56" i="40"/>
  <c r="M56" i="40"/>
  <c r="P56" i="41"/>
  <c r="O56" i="41"/>
  <c r="N56" i="41"/>
  <c r="M56" i="41"/>
  <c r="Q56" i="42"/>
  <c r="P56" i="42"/>
  <c r="O56" i="42"/>
  <c r="N56" i="42"/>
  <c r="M56" i="42"/>
  <c r="M55" i="42"/>
  <c r="O20" i="41" l="1"/>
  <c r="G23" i="41"/>
  <c r="G24" i="41" s="1"/>
  <c r="G24" i="43"/>
  <c r="C8" i="43"/>
  <c r="C14" i="43" l="1"/>
  <c r="L56" i="43" l="1"/>
  <c r="L55" i="43"/>
  <c r="D55" i="43"/>
  <c r="N40" i="43"/>
  <c r="N39" i="43"/>
  <c r="N23" i="43"/>
  <c r="N24" i="43" s="1"/>
  <c r="M23" i="43"/>
  <c r="M24" i="43" s="1"/>
  <c r="L23" i="43"/>
  <c r="L24" i="43" s="1"/>
  <c r="K23" i="43"/>
  <c r="K24" i="43" s="1"/>
  <c r="J23" i="43"/>
  <c r="J24" i="43" s="1"/>
  <c r="I23" i="43"/>
  <c r="I24" i="43" s="1"/>
  <c r="H23" i="43"/>
  <c r="H24" i="43" s="1"/>
  <c r="G23" i="43"/>
  <c r="O20" i="43"/>
  <c r="O23" i="43" s="1"/>
  <c r="O24" i="43" s="1"/>
  <c r="F39" i="43"/>
  <c r="C15" i="43"/>
  <c r="C13" i="43"/>
  <c r="C9" i="43"/>
  <c r="K29" i="43"/>
  <c r="I45" i="43" s="1"/>
  <c r="O40" i="43" l="1"/>
  <c r="K36" i="43"/>
  <c r="I52" i="43" s="1"/>
  <c r="K35" i="43"/>
  <c r="I51" i="43" s="1"/>
  <c r="K39" i="43"/>
  <c r="I55" i="43" s="1"/>
  <c r="K31" i="43"/>
  <c r="I47" i="43" s="1"/>
  <c r="G29" i="43"/>
  <c r="H29" i="43"/>
  <c r="N45" i="43" s="1"/>
  <c r="I29" i="43"/>
  <c r="O45" i="43" s="1"/>
  <c r="C11" i="43"/>
  <c r="C12" i="43" s="1"/>
  <c r="J29" i="43"/>
  <c r="H45" i="43" s="1"/>
  <c r="K34" i="43"/>
  <c r="I50" i="43" s="1"/>
  <c r="Q45" i="43"/>
  <c r="K38" i="43"/>
  <c r="I54" i="43" s="1"/>
  <c r="K33" i="43"/>
  <c r="I49" i="43" s="1"/>
  <c r="K37" i="43"/>
  <c r="I53" i="43" s="1"/>
  <c r="K32" i="43"/>
  <c r="I48" i="43" s="1"/>
  <c r="C10" i="43"/>
  <c r="O37" i="43" l="1"/>
  <c r="O39" i="43"/>
  <c r="Q55" i="43" s="1"/>
  <c r="M45" i="43"/>
  <c r="G38" i="43"/>
  <c r="E54" i="43" s="1"/>
  <c r="J36" i="43"/>
  <c r="H52" i="43" s="1"/>
  <c r="J33" i="43"/>
  <c r="H49" i="43" s="1"/>
  <c r="J38" i="43"/>
  <c r="H54" i="43" s="1"/>
  <c r="J31" i="43"/>
  <c r="H47" i="43" s="1"/>
  <c r="J34" i="43"/>
  <c r="H50" i="43" s="1"/>
  <c r="J32" i="43"/>
  <c r="H48" i="43" s="1"/>
  <c r="J37" i="43"/>
  <c r="H53" i="43" s="1"/>
  <c r="P53" i="43" s="1"/>
  <c r="J35" i="43"/>
  <c r="H51" i="43" s="1"/>
  <c r="I39" i="43"/>
  <c r="G34" i="43"/>
  <c r="E50" i="43" s="1"/>
  <c r="G31" i="43"/>
  <c r="E47" i="43" s="1"/>
  <c r="H36" i="43"/>
  <c r="F52" i="43" s="1"/>
  <c r="H37" i="43"/>
  <c r="F53" i="43" s="1"/>
  <c r="N53" i="43" s="1"/>
  <c r="H39" i="43"/>
  <c r="F55" i="43" s="1"/>
  <c r="H34" i="43"/>
  <c r="F50" i="43" s="1"/>
  <c r="H35" i="43"/>
  <c r="F51" i="43" s="1"/>
  <c r="H33" i="43"/>
  <c r="F49" i="43" s="1"/>
  <c r="G35" i="43"/>
  <c r="E51" i="43" s="1"/>
  <c r="I32" i="43"/>
  <c r="G48" i="43" s="1"/>
  <c r="Q48" i="43"/>
  <c r="H38" i="43"/>
  <c r="F54" i="43" s="1"/>
  <c r="H31" i="43"/>
  <c r="F47" i="43" s="1"/>
  <c r="O38" i="43"/>
  <c r="O36" i="43"/>
  <c r="G33" i="43"/>
  <c r="E49" i="43" s="1"/>
  <c r="G37" i="43"/>
  <c r="E53" i="43" s="1"/>
  <c r="M53" i="43" s="1"/>
  <c r="E45" i="43"/>
  <c r="O31" i="43"/>
  <c r="Q47" i="43" s="1"/>
  <c r="O35" i="43"/>
  <c r="Q51" i="43" s="1"/>
  <c r="O33" i="43"/>
  <c r="Q49" i="43" s="1"/>
  <c r="I31" i="43"/>
  <c r="G47" i="43" s="1"/>
  <c r="G36" i="43"/>
  <c r="E52" i="43" s="1"/>
  <c r="I34" i="43"/>
  <c r="G50" i="43" s="1"/>
  <c r="H32" i="43"/>
  <c r="F48" i="43" s="1"/>
  <c r="I37" i="43"/>
  <c r="G53" i="43" s="1"/>
  <c r="O53" i="43" s="1"/>
  <c r="I33" i="43"/>
  <c r="G49" i="43" s="1"/>
  <c r="F45" i="43"/>
  <c r="G39" i="43"/>
  <c r="G45" i="43"/>
  <c r="I35" i="43"/>
  <c r="G51" i="43" s="1"/>
  <c r="I38" i="43"/>
  <c r="G54" i="43" s="1"/>
  <c r="O54" i="43" s="1"/>
  <c r="Q53" i="43"/>
  <c r="I36" i="43"/>
  <c r="G52" i="43" s="1"/>
  <c r="G32" i="43"/>
  <c r="E48" i="43" s="1"/>
  <c r="J39" i="43"/>
  <c r="P45" i="43"/>
  <c r="Q56" i="43"/>
  <c r="L56" i="42"/>
  <c r="L55" i="42"/>
  <c r="D55" i="42"/>
  <c r="N40" i="42"/>
  <c r="N39" i="42"/>
  <c r="N23" i="42"/>
  <c r="N24" i="42" s="1"/>
  <c r="M23" i="42"/>
  <c r="M24" i="42" s="1"/>
  <c r="L23" i="42"/>
  <c r="L24" i="42" s="1"/>
  <c r="K23" i="42"/>
  <c r="K24" i="42" s="1"/>
  <c r="J23" i="42"/>
  <c r="J24" i="42" s="1"/>
  <c r="I23" i="42"/>
  <c r="I24" i="42" s="1"/>
  <c r="H23" i="42"/>
  <c r="H24" i="42" s="1"/>
  <c r="G23" i="42"/>
  <c r="G24" i="42" s="1"/>
  <c r="O20" i="42"/>
  <c r="O23" i="42" s="1"/>
  <c r="O24" i="42" s="1"/>
  <c r="F39" i="42"/>
  <c r="C15" i="42"/>
  <c r="C13" i="42"/>
  <c r="C9" i="42"/>
  <c r="C8" i="42"/>
  <c r="K29" i="42" s="1"/>
  <c r="Q45" i="42" s="1"/>
  <c r="L56" i="41"/>
  <c r="L55" i="41"/>
  <c r="D55" i="41"/>
  <c r="N40" i="41"/>
  <c r="N39" i="41"/>
  <c r="O23" i="41"/>
  <c r="O24" i="41" s="1"/>
  <c r="N23" i="41"/>
  <c r="N24" i="41" s="1"/>
  <c r="M23" i="41"/>
  <c r="M24" i="41" s="1"/>
  <c r="L23" i="41"/>
  <c r="L24" i="41" s="1"/>
  <c r="K23" i="41"/>
  <c r="K24" i="41" s="1"/>
  <c r="J23" i="41"/>
  <c r="J24" i="41" s="1"/>
  <c r="I23" i="41"/>
  <c r="I24" i="41" s="1"/>
  <c r="H23" i="41"/>
  <c r="H24" i="41" s="1"/>
  <c r="F39" i="41"/>
  <c r="C15" i="41"/>
  <c r="C13" i="41"/>
  <c r="O40" i="41" s="1"/>
  <c r="C9" i="41"/>
  <c r="C8" i="41"/>
  <c r="C11" i="41" s="1"/>
  <c r="C12" i="41" s="1"/>
  <c r="K29" i="41"/>
  <c r="Q45" i="41" s="1"/>
  <c r="L56" i="40"/>
  <c r="L55" i="40"/>
  <c r="D55" i="40"/>
  <c r="N40" i="40"/>
  <c r="N39" i="40"/>
  <c r="N23" i="40"/>
  <c r="N24" i="40" s="1"/>
  <c r="M23" i="40"/>
  <c r="M24" i="40" s="1"/>
  <c r="L23" i="40"/>
  <c r="L24" i="40" s="1"/>
  <c r="K23" i="40"/>
  <c r="K24" i="40" s="1"/>
  <c r="J23" i="40"/>
  <c r="J24" i="40" s="1"/>
  <c r="I23" i="40"/>
  <c r="I24" i="40" s="1"/>
  <c r="H23" i="40"/>
  <c r="H24" i="40" s="1"/>
  <c r="G23" i="40"/>
  <c r="G24" i="40" s="1"/>
  <c r="O20" i="40"/>
  <c r="O23" i="40" s="1"/>
  <c r="O24" i="40" s="1"/>
  <c r="F39" i="40"/>
  <c r="C15" i="40"/>
  <c r="C13" i="40"/>
  <c r="O40" i="40" s="1"/>
  <c r="C9" i="40"/>
  <c r="C8" i="40"/>
  <c r="I29" i="40" s="1"/>
  <c r="L56" i="39"/>
  <c r="L55" i="39"/>
  <c r="D55" i="39"/>
  <c r="N40" i="39"/>
  <c r="N39" i="39"/>
  <c r="N23" i="39"/>
  <c r="N24" i="39" s="1"/>
  <c r="M23" i="39"/>
  <c r="M24" i="39" s="1"/>
  <c r="L23" i="39"/>
  <c r="L24" i="39" s="1"/>
  <c r="K23" i="39"/>
  <c r="K24" i="39" s="1"/>
  <c r="J23" i="39"/>
  <c r="J24" i="39" s="1"/>
  <c r="I23" i="39"/>
  <c r="I24" i="39" s="1"/>
  <c r="H23" i="39"/>
  <c r="H24" i="39" s="1"/>
  <c r="G23" i="39"/>
  <c r="G24" i="39" s="1"/>
  <c r="O20" i="39"/>
  <c r="O23" i="39" s="1"/>
  <c r="O24" i="39" s="1"/>
  <c r="F39" i="39"/>
  <c r="C15" i="39"/>
  <c r="C13" i="39"/>
  <c r="O40" i="39" s="1"/>
  <c r="C9" i="39"/>
  <c r="C8" i="39"/>
  <c r="H29" i="39" s="1"/>
  <c r="G29" i="39"/>
  <c r="E45" i="39" s="1"/>
  <c r="L56" i="38"/>
  <c r="L55" i="38"/>
  <c r="D55" i="38"/>
  <c r="N38" i="38"/>
  <c r="N37" i="38"/>
  <c r="N23" i="38"/>
  <c r="N24" i="38" s="1"/>
  <c r="M23" i="38"/>
  <c r="M24" i="38" s="1"/>
  <c r="L23" i="38"/>
  <c r="L24" i="38" s="1"/>
  <c r="K23" i="38"/>
  <c r="K24" i="38" s="1"/>
  <c r="J23" i="38"/>
  <c r="J24" i="38" s="1"/>
  <c r="I23" i="38"/>
  <c r="I24" i="38" s="1"/>
  <c r="H23" i="38"/>
  <c r="H24" i="38" s="1"/>
  <c r="G23" i="38"/>
  <c r="G24" i="38" s="1"/>
  <c r="O20" i="38"/>
  <c r="O23" i="38" s="1"/>
  <c r="O24" i="38" s="1"/>
  <c r="F39" i="38"/>
  <c r="C15" i="38"/>
  <c r="C13" i="38"/>
  <c r="O38" i="38" s="1"/>
  <c r="C9" i="38"/>
  <c r="C8" i="38"/>
  <c r="I29" i="38" s="1"/>
  <c r="L56" i="37"/>
  <c r="L55" i="37"/>
  <c r="D55" i="37"/>
  <c r="N40" i="37"/>
  <c r="N39" i="37"/>
  <c r="J24" i="37"/>
  <c r="N23" i="37"/>
  <c r="N24" i="37" s="1"/>
  <c r="M23" i="37"/>
  <c r="M24" i="37" s="1"/>
  <c r="L23" i="37"/>
  <c r="L24" i="37" s="1"/>
  <c r="K23" i="37"/>
  <c r="K24" i="37" s="1"/>
  <c r="J23" i="37"/>
  <c r="I23" i="37"/>
  <c r="I24" i="37" s="1"/>
  <c r="H23" i="37"/>
  <c r="H24" i="37" s="1"/>
  <c r="G23" i="37"/>
  <c r="G24" i="37" s="1"/>
  <c r="O20" i="37"/>
  <c r="O23" i="37" s="1"/>
  <c r="O24" i="37" s="1"/>
  <c r="F39" i="37"/>
  <c r="C15" i="37"/>
  <c r="C13" i="37"/>
  <c r="O40" i="37" s="1"/>
  <c r="C9" i="37"/>
  <c r="C8" i="37"/>
  <c r="J29" i="37" s="1"/>
  <c r="I29" i="37"/>
  <c r="I38" i="37" s="1"/>
  <c r="L56" i="36"/>
  <c r="L55" i="36"/>
  <c r="D55" i="36"/>
  <c r="N40" i="36"/>
  <c r="N39" i="36"/>
  <c r="N23" i="36"/>
  <c r="N24" i="36" s="1"/>
  <c r="M23" i="36"/>
  <c r="M24" i="36" s="1"/>
  <c r="L23" i="36"/>
  <c r="L24" i="36" s="1"/>
  <c r="K23" i="36"/>
  <c r="K24" i="36" s="1"/>
  <c r="J23" i="36"/>
  <c r="J24" i="36" s="1"/>
  <c r="I23" i="36"/>
  <c r="I24" i="36" s="1"/>
  <c r="H23" i="36"/>
  <c r="H24" i="36" s="1"/>
  <c r="G23" i="36"/>
  <c r="G24" i="36" s="1"/>
  <c r="O20" i="36"/>
  <c r="O23" i="36" s="1"/>
  <c r="O24" i="36" s="1"/>
  <c r="F39" i="36"/>
  <c r="C15" i="36"/>
  <c r="C13" i="36"/>
  <c r="C9" i="36"/>
  <c r="C8" i="36"/>
  <c r="J29" i="36" s="1"/>
  <c r="L56" i="35"/>
  <c r="L55" i="35"/>
  <c r="D55" i="35"/>
  <c r="N40" i="35"/>
  <c r="N39" i="35"/>
  <c r="N23" i="35"/>
  <c r="N24" i="35" s="1"/>
  <c r="M23" i="35"/>
  <c r="M24" i="35" s="1"/>
  <c r="L23" i="35"/>
  <c r="L24" i="35" s="1"/>
  <c r="K23" i="35"/>
  <c r="K24" i="35" s="1"/>
  <c r="J23" i="35"/>
  <c r="J24" i="35" s="1"/>
  <c r="I23" i="35"/>
  <c r="I24" i="35" s="1"/>
  <c r="H23" i="35"/>
  <c r="H24" i="35" s="1"/>
  <c r="G23" i="35"/>
  <c r="G24" i="35" s="1"/>
  <c r="O20" i="35"/>
  <c r="O23" i="35" s="1"/>
  <c r="O24" i="35" s="1"/>
  <c r="F39" i="35"/>
  <c r="C15" i="35"/>
  <c r="C13" i="35"/>
  <c r="O40" i="35" s="1"/>
  <c r="C9" i="35"/>
  <c r="C8" i="35"/>
  <c r="J29" i="35" s="1"/>
  <c r="L56" i="34"/>
  <c r="L55" i="34"/>
  <c r="D55" i="34"/>
  <c r="N40" i="34"/>
  <c r="N39" i="34"/>
  <c r="N23" i="34"/>
  <c r="N24" i="34" s="1"/>
  <c r="M23" i="34"/>
  <c r="M24" i="34" s="1"/>
  <c r="L23" i="34"/>
  <c r="L24" i="34" s="1"/>
  <c r="K23" i="34"/>
  <c r="K24" i="34" s="1"/>
  <c r="J23" i="34"/>
  <c r="J24" i="34" s="1"/>
  <c r="I23" i="34"/>
  <c r="I24" i="34" s="1"/>
  <c r="H23" i="34"/>
  <c r="H24" i="34" s="1"/>
  <c r="G23" i="34"/>
  <c r="G24" i="34" s="1"/>
  <c r="O20" i="34"/>
  <c r="O23" i="34" s="1"/>
  <c r="O24" i="34" s="1"/>
  <c r="F39" i="34"/>
  <c r="C15" i="34"/>
  <c r="C13" i="34"/>
  <c r="O40" i="34" s="1"/>
  <c r="C11" i="34"/>
  <c r="C12" i="34" s="1"/>
  <c r="C9" i="34"/>
  <c r="C8" i="34"/>
  <c r="H29" i="34" s="1"/>
  <c r="J29" i="34"/>
  <c r="J38" i="34" s="1"/>
  <c r="I29" i="34"/>
  <c r="I38" i="34" s="1"/>
  <c r="L56" i="33"/>
  <c r="L55" i="33"/>
  <c r="D55" i="33"/>
  <c r="N40" i="33"/>
  <c r="N39" i="33"/>
  <c r="N23" i="33"/>
  <c r="N24" i="33" s="1"/>
  <c r="M23" i="33"/>
  <c r="M24" i="33" s="1"/>
  <c r="L23" i="33"/>
  <c r="L24" i="33" s="1"/>
  <c r="K23" i="33"/>
  <c r="K24" i="33" s="1"/>
  <c r="J23" i="33"/>
  <c r="J24" i="33" s="1"/>
  <c r="I23" i="33"/>
  <c r="I24" i="33" s="1"/>
  <c r="H23" i="33"/>
  <c r="H24" i="33" s="1"/>
  <c r="G23" i="33"/>
  <c r="G24" i="33" s="1"/>
  <c r="O20" i="33"/>
  <c r="O23" i="33" s="1"/>
  <c r="O24" i="33" s="1"/>
  <c r="F39" i="33"/>
  <c r="C15" i="33"/>
  <c r="C13" i="33"/>
  <c r="O40" i="33" s="1"/>
  <c r="C9" i="33"/>
  <c r="C8" i="33"/>
  <c r="H29" i="33" s="1"/>
  <c r="K29" i="33"/>
  <c r="Q45" i="33" s="1"/>
  <c r="I29" i="33"/>
  <c r="I38" i="33" s="1"/>
  <c r="L56" i="32"/>
  <c r="L55" i="32"/>
  <c r="D55" i="32"/>
  <c r="N40" i="32"/>
  <c r="N39" i="32"/>
  <c r="N23" i="32"/>
  <c r="N24" i="32" s="1"/>
  <c r="M23" i="32"/>
  <c r="M24" i="32" s="1"/>
  <c r="L23" i="32"/>
  <c r="L24" i="32" s="1"/>
  <c r="K23" i="32"/>
  <c r="K24" i="32" s="1"/>
  <c r="J23" i="32"/>
  <c r="J24" i="32" s="1"/>
  <c r="I23" i="32"/>
  <c r="I24" i="32" s="1"/>
  <c r="H23" i="32"/>
  <c r="H24" i="32" s="1"/>
  <c r="G23" i="32"/>
  <c r="G24" i="32" s="1"/>
  <c r="O20" i="32"/>
  <c r="O23" i="32" s="1"/>
  <c r="O24" i="32" s="1"/>
  <c r="F39" i="32"/>
  <c r="C15" i="32"/>
  <c r="C13" i="32"/>
  <c r="C9" i="32"/>
  <c r="C8" i="32"/>
  <c r="I29" i="32" s="1"/>
  <c r="L56" i="31"/>
  <c r="L55" i="31"/>
  <c r="D55" i="31"/>
  <c r="N40" i="31"/>
  <c r="N39" i="31"/>
  <c r="N23" i="31"/>
  <c r="N24" i="31" s="1"/>
  <c r="M23" i="31"/>
  <c r="M24" i="31" s="1"/>
  <c r="L23" i="31"/>
  <c r="L24" i="31" s="1"/>
  <c r="K23" i="31"/>
  <c r="K24" i="31" s="1"/>
  <c r="J23" i="31"/>
  <c r="J24" i="31" s="1"/>
  <c r="I23" i="31"/>
  <c r="I24" i="31" s="1"/>
  <c r="H23" i="31"/>
  <c r="H24" i="31" s="1"/>
  <c r="G23" i="31"/>
  <c r="G24" i="31" s="1"/>
  <c r="O20" i="31"/>
  <c r="O23" i="31" s="1"/>
  <c r="O24" i="31" s="1"/>
  <c r="F39" i="31"/>
  <c r="C15" i="31"/>
  <c r="C13" i="31"/>
  <c r="O40" i="31" s="1"/>
  <c r="C9" i="31"/>
  <c r="C8" i="31"/>
  <c r="J29" i="31" s="1"/>
  <c r="L56" i="30"/>
  <c r="L55" i="30"/>
  <c r="D55" i="30"/>
  <c r="N40" i="30"/>
  <c r="N39" i="30"/>
  <c r="N23" i="30"/>
  <c r="N24" i="30" s="1"/>
  <c r="M23" i="30"/>
  <c r="M24" i="30" s="1"/>
  <c r="L23" i="30"/>
  <c r="L24" i="30" s="1"/>
  <c r="K23" i="30"/>
  <c r="K24" i="30" s="1"/>
  <c r="J23" i="30"/>
  <c r="J24" i="30" s="1"/>
  <c r="I23" i="30"/>
  <c r="I24" i="30" s="1"/>
  <c r="H23" i="30"/>
  <c r="H24" i="30" s="1"/>
  <c r="G23" i="30"/>
  <c r="G24" i="30" s="1"/>
  <c r="O20" i="30"/>
  <c r="O23" i="30" s="1"/>
  <c r="O24" i="30" s="1"/>
  <c r="F39" i="30"/>
  <c r="C15" i="30"/>
  <c r="C13" i="30"/>
  <c r="O40" i="30" s="1"/>
  <c r="C9" i="30"/>
  <c r="C8" i="30"/>
  <c r="J29" i="30" s="1"/>
  <c r="L56" i="29"/>
  <c r="L55" i="29"/>
  <c r="D55" i="29"/>
  <c r="N40" i="29"/>
  <c r="N39" i="29"/>
  <c r="N23" i="29"/>
  <c r="N24" i="29" s="1"/>
  <c r="M23" i="29"/>
  <c r="M24" i="29" s="1"/>
  <c r="L23" i="29"/>
  <c r="L24" i="29" s="1"/>
  <c r="K23" i="29"/>
  <c r="K24" i="29" s="1"/>
  <c r="J23" i="29"/>
  <c r="J24" i="29" s="1"/>
  <c r="I23" i="29"/>
  <c r="I24" i="29" s="1"/>
  <c r="H23" i="29"/>
  <c r="H24" i="29" s="1"/>
  <c r="G23" i="29"/>
  <c r="G24" i="29" s="1"/>
  <c r="O20" i="29"/>
  <c r="O23" i="29" s="1"/>
  <c r="O24" i="29" s="1"/>
  <c r="F39" i="29"/>
  <c r="C15" i="29"/>
  <c r="C13" i="29"/>
  <c r="C9" i="29"/>
  <c r="C8" i="29"/>
  <c r="C11" i="29" s="1"/>
  <c r="C12" i="29" s="1"/>
  <c r="K29" i="29"/>
  <c r="Q45" i="29" s="1"/>
  <c r="L56" i="28"/>
  <c r="L55" i="28"/>
  <c r="D55" i="28"/>
  <c r="N40" i="28"/>
  <c r="N39" i="28"/>
  <c r="N23" i="28"/>
  <c r="N24" i="28" s="1"/>
  <c r="M23" i="28"/>
  <c r="M24" i="28" s="1"/>
  <c r="L23" i="28"/>
  <c r="L24" i="28" s="1"/>
  <c r="K23" i="28"/>
  <c r="K24" i="28" s="1"/>
  <c r="J23" i="28"/>
  <c r="J24" i="28" s="1"/>
  <c r="I23" i="28"/>
  <c r="I24" i="28" s="1"/>
  <c r="H23" i="28"/>
  <c r="H24" i="28" s="1"/>
  <c r="G23" i="28"/>
  <c r="G24" i="28" s="1"/>
  <c r="O20" i="28"/>
  <c r="O23" i="28" s="1"/>
  <c r="O24" i="28" s="1"/>
  <c r="F39" i="28"/>
  <c r="C15" i="28"/>
  <c r="C13" i="28"/>
  <c r="O40" i="28" s="1"/>
  <c r="C9" i="28"/>
  <c r="C8" i="28"/>
  <c r="H29" i="28" s="1"/>
  <c r="L56" i="27"/>
  <c r="L55" i="27"/>
  <c r="D55" i="27"/>
  <c r="N40" i="27"/>
  <c r="N39" i="27"/>
  <c r="N23" i="27"/>
  <c r="N24" i="27" s="1"/>
  <c r="M23" i="27"/>
  <c r="M24" i="27" s="1"/>
  <c r="L23" i="27"/>
  <c r="L24" i="27" s="1"/>
  <c r="K23" i="27"/>
  <c r="K24" i="27" s="1"/>
  <c r="J23" i="27"/>
  <c r="J24" i="27" s="1"/>
  <c r="I23" i="27"/>
  <c r="I24" i="27" s="1"/>
  <c r="H23" i="27"/>
  <c r="H24" i="27" s="1"/>
  <c r="G23" i="27"/>
  <c r="G24" i="27" s="1"/>
  <c r="O20" i="27"/>
  <c r="O23" i="27" s="1"/>
  <c r="O24" i="27" s="1"/>
  <c r="F39" i="27"/>
  <c r="C15" i="27"/>
  <c r="C13" i="27"/>
  <c r="O40" i="27" s="1"/>
  <c r="C8" i="27"/>
  <c r="K29" i="27" s="1"/>
  <c r="Q45" i="27" s="1"/>
  <c r="L56" i="26"/>
  <c r="L55" i="26"/>
  <c r="D55" i="26"/>
  <c r="N40" i="26"/>
  <c r="N39" i="26"/>
  <c r="N23" i="26"/>
  <c r="N24" i="26" s="1"/>
  <c r="M23" i="26"/>
  <c r="M24" i="26" s="1"/>
  <c r="L23" i="26"/>
  <c r="L24" i="26" s="1"/>
  <c r="K23" i="26"/>
  <c r="K24" i="26" s="1"/>
  <c r="J23" i="26"/>
  <c r="J24" i="26" s="1"/>
  <c r="I23" i="26"/>
  <c r="I24" i="26" s="1"/>
  <c r="H23" i="26"/>
  <c r="H24" i="26" s="1"/>
  <c r="G23" i="26"/>
  <c r="G24" i="26" s="1"/>
  <c r="O20" i="26"/>
  <c r="O23" i="26" s="1"/>
  <c r="O24" i="26" s="1"/>
  <c r="F39" i="26"/>
  <c r="C15" i="26"/>
  <c r="I37" i="26"/>
  <c r="C13" i="26"/>
  <c r="I33" i="26"/>
  <c r="C9" i="26"/>
  <c r="C8" i="26"/>
  <c r="J29" i="26" s="1"/>
  <c r="K29" i="26"/>
  <c r="Q45" i="26" s="1"/>
  <c r="I29" i="26"/>
  <c r="I38" i="26" s="1"/>
  <c r="H29" i="26"/>
  <c r="F45" i="26" s="1"/>
  <c r="L56" i="25"/>
  <c r="L55" i="25"/>
  <c r="D55" i="25"/>
  <c r="N40" i="25"/>
  <c r="N39" i="25"/>
  <c r="N23" i="25"/>
  <c r="N24" i="25" s="1"/>
  <c r="M23" i="25"/>
  <c r="M24" i="25" s="1"/>
  <c r="L23" i="25"/>
  <c r="L24" i="25" s="1"/>
  <c r="K23" i="25"/>
  <c r="K24" i="25" s="1"/>
  <c r="J23" i="25"/>
  <c r="J24" i="25" s="1"/>
  <c r="I23" i="25"/>
  <c r="I24" i="25" s="1"/>
  <c r="H23" i="25"/>
  <c r="H24" i="25" s="1"/>
  <c r="G23" i="25"/>
  <c r="G24" i="25" s="1"/>
  <c r="O20" i="25"/>
  <c r="O23" i="25" s="1"/>
  <c r="O24" i="25" s="1"/>
  <c r="F39" i="25"/>
  <c r="C15" i="25"/>
  <c r="C13" i="25"/>
  <c r="C14" i="25" s="1"/>
  <c r="C9" i="25"/>
  <c r="C8" i="25"/>
  <c r="J29" i="25" s="1"/>
  <c r="L56" i="24"/>
  <c r="L55" i="24"/>
  <c r="D55" i="24"/>
  <c r="N40" i="24"/>
  <c r="N39" i="24"/>
  <c r="N23" i="24"/>
  <c r="N24" i="24" s="1"/>
  <c r="M23" i="24"/>
  <c r="M24" i="24" s="1"/>
  <c r="L23" i="24"/>
  <c r="L24" i="24" s="1"/>
  <c r="K23" i="24"/>
  <c r="K24" i="24" s="1"/>
  <c r="J23" i="24"/>
  <c r="J24" i="24" s="1"/>
  <c r="I23" i="24"/>
  <c r="I24" i="24" s="1"/>
  <c r="H23" i="24"/>
  <c r="H24" i="24" s="1"/>
  <c r="G23" i="24"/>
  <c r="G24" i="24" s="1"/>
  <c r="O20" i="24"/>
  <c r="O23" i="24" s="1"/>
  <c r="O24" i="24" s="1"/>
  <c r="F39" i="24"/>
  <c r="C15" i="24"/>
  <c r="C13" i="24"/>
  <c r="O40" i="24" s="1"/>
  <c r="C9" i="24"/>
  <c r="C8" i="24"/>
  <c r="I29" i="24" s="1"/>
  <c r="L56" i="23"/>
  <c r="L55" i="23"/>
  <c r="D55" i="23"/>
  <c r="N40" i="23"/>
  <c r="N39" i="23"/>
  <c r="N23" i="23"/>
  <c r="N24" i="23" s="1"/>
  <c r="M23" i="23"/>
  <c r="M24" i="23" s="1"/>
  <c r="L23" i="23"/>
  <c r="L24" i="23" s="1"/>
  <c r="K23" i="23"/>
  <c r="K24" i="23" s="1"/>
  <c r="J23" i="23"/>
  <c r="J24" i="23" s="1"/>
  <c r="I23" i="23"/>
  <c r="I24" i="23" s="1"/>
  <c r="H23" i="23"/>
  <c r="H24" i="23" s="1"/>
  <c r="G23" i="23"/>
  <c r="G24" i="23" s="1"/>
  <c r="O20" i="23"/>
  <c r="O23" i="23" s="1"/>
  <c r="O24" i="23" s="1"/>
  <c r="F39" i="23"/>
  <c r="C15" i="23"/>
  <c r="C13" i="23"/>
  <c r="O40" i="23" s="1"/>
  <c r="C9" i="23"/>
  <c r="C8" i="23"/>
  <c r="G29" i="23" s="1"/>
  <c r="L56" i="22"/>
  <c r="L55" i="22"/>
  <c r="D55" i="22"/>
  <c r="N40" i="22"/>
  <c r="N39" i="22"/>
  <c r="N23" i="22"/>
  <c r="N24" i="22" s="1"/>
  <c r="M23" i="22"/>
  <c r="M24" i="22" s="1"/>
  <c r="L23" i="22"/>
  <c r="L24" i="22" s="1"/>
  <c r="K23" i="22"/>
  <c r="K24" i="22" s="1"/>
  <c r="J23" i="22"/>
  <c r="J24" i="22" s="1"/>
  <c r="I23" i="22"/>
  <c r="I24" i="22" s="1"/>
  <c r="H23" i="22"/>
  <c r="H24" i="22" s="1"/>
  <c r="G23" i="22"/>
  <c r="G24" i="22" s="1"/>
  <c r="O20" i="22"/>
  <c r="O23" i="22" s="1"/>
  <c r="O24" i="22" s="1"/>
  <c r="F39" i="22"/>
  <c r="C15" i="22"/>
  <c r="C13" i="22"/>
  <c r="C9" i="22"/>
  <c r="C8" i="22"/>
  <c r="I29" i="22" s="1"/>
  <c r="L56" i="21"/>
  <c r="L55" i="21"/>
  <c r="D55" i="21"/>
  <c r="N40" i="21"/>
  <c r="N39" i="21"/>
  <c r="L24" i="21"/>
  <c r="N23" i="21"/>
  <c r="N24" i="21" s="1"/>
  <c r="M23" i="21"/>
  <c r="M24" i="21" s="1"/>
  <c r="L23" i="21"/>
  <c r="K23" i="21"/>
  <c r="K24" i="21" s="1"/>
  <c r="J23" i="21"/>
  <c r="J24" i="21" s="1"/>
  <c r="I23" i="21"/>
  <c r="I24" i="21" s="1"/>
  <c r="H23" i="21"/>
  <c r="H24" i="21" s="1"/>
  <c r="G23" i="21"/>
  <c r="G24" i="21" s="1"/>
  <c r="O20" i="21"/>
  <c r="O23" i="21" s="1"/>
  <c r="O24" i="21" s="1"/>
  <c r="F39" i="21"/>
  <c r="C15" i="21"/>
  <c r="C13" i="21"/>
  <c r="O40" i="21" s="1"/>
  <c r="C9" i="21"/>
  <c r="C8" i="21"/>
  <c r="J29" i="21" s="1"/>
  <c r="L56" i="20"/>
  <c r="L55" i="20"/>
  <c r="D55" i="20"/>
  <c r="N40" i="20"/>
  <c r="N39" i="20"/>
  <c r="N23" i="20"/>
  <c r="N24" i="20" s="1"/>
  <c r="M23" i="20"/>
  <c r="M24" i="20" s="1"/>
  <c r="L23" i="20"/>
  <c r="L24" i="20" s="1"/>
  <c r="K23" i="20"/>
  <c r="K24" i="20" s="1"/>
  <c r="J23" i="20"/>
  <c r="J24" i="20" s="1"/>
  <c r="I23" i="20"/>
  <c r="I24" i="20" s="1"/>
  <c r="H23" i="20"/>
  <c r="H24" i="20" s="1"/>
  <c r="G23" i="20"/>
  <c r="G24" i="20" s="1"/>
  <c r="O20" i="20"/>
  <c r="O23" i="20" s="1"/>
  <c r="O24" i="20" s="1"/>
  <c r="F39" i="20"/>
  <c r="C15" i="20"/>
  <c r="C13" i="20"/>
  <c r="O40" i="20" s="1"/>
  <c r="C9" i="20"/>
  <c r="C8" i="20"/>
  <c r="J29" i="20" s="1"/>
  <c r="L56" i="19"/>
  <c r="L55" i="19"/>
  <c r="D55" i="19"/>
  <c r="N40" i="19"/>
  <c r="N39" i="19"/>
  <c r="N23" i="19"/>
  <c r="N24" i="19" s="1"/>
  <c r="M23" i="19"/>
  <c r="M24" i="19" s="1"/>
  <c r="L23" i="19"/>
  <c r="L24" i="19" s="1"/>
  <c r="K23" i="19"/>
  <c r="K24" i="19" s="1"/>
  <c r="J23" i="19"/>
  <c r="J24" i="19" s="1"/>
  <c r="I23" i="19"/>
  <c r="I24" i="19" s="1"/>
  <c r="H23" i="19"/>
  <c r="H24" i="19" s="1"/>
  <c r="G23" i="19"/>
  <c r="G24" i="19" s="1"/>
  <c r="O20" i="19"/>
  <c r="O23" i="19" s="1"/>
  <c r="O24" i="19" s="1"/>
  <c r="F39" i="19"/>
  <c r="C15" i="19"/>
  <c r="C13" i="19"/>
  <c r="O40" i="19" s="1"/>
  <c r="C9" i="19"/>
  <c r="C8" i="19"/>
  <c r="J29" i="19" s="1"/>
  <c r="L56" i="18"/>
  <c r="L55" i="18"/>
  <c r="D55" i="18"/>
  <c r="N40" i="18"/>
  <c r="N39" i="18"/>
  <c r="N23" i="18"/>
  <c r="N24" i="18" s="1"/>
  <c r="M23" i="18"/>
  <c r="M24" i="18" s="1"/>
  <c r="L23" i="18"/>
  <c r="L24" i="18" s="1"/>
  <c r="K23" i="18"/>
  <c r="K24" i="18" s="1"/>
  <c r="J23" i="18"/>
  <c r="J24" i="18" s="1"/>
  <c r="I23" i="18"/>
  <c r="I24" i="18" s="1"/>
  <c r="H23" i="18"/>
  <c r="H24" i="18" s="1"/>
  <c r="G23" i="18"/>
  <c r="G24" i="18" s="1"/>
  <c r="O20" i="18"/>
  <c r="O23" i="18" s="1"/>
  <c r="O24" i="18" s="1"/>
  <c r="F39" i="18"/>
  <c r="C15" i="18"/>
  <c r="C13" i="18"/>
  <c r="C9" i="18"/>
  <c r="C8" i="18"/>
  <c r="I29" i="18" s="1"/>
  <c r="O40" i="18" l="1"/>
  <c r="Q56" i="19"/>
  <c r="P56" i="19"/>
  <c r="O56" i="19"/>
  <c r="N56" i="19"/>
  <c r="M56" i="19"/>
  <c r="C14" i="21"/>
  <c r="K29" i="22"/>
  <c r="Q45" i="22" s="1"/>
  <c r="O40" i="22"/>
  <c r="J29" i="22"/>
  <c r="J38" i="22" s="1"/>
  <c r="H54" i="22" s="1"/>
  <c r="I29" i="23"/>
  <c r="I38" i="23" s="1"/>
  <c r="H29" i="23"/>
  <c r="F45" i="23" s="1"/>
  <c r="I37" i="23"/>
  <c r="G53" i="23" s="1"/>
  <c r="G45" i="23"/>
  <c r="J29" i="23"/>
  <c r="J33" i="23" s="1"/>
  <c r="H49" i="23" s="1"/>
  <c r="I39" i="23"/>
  <c r="K29" i="23"/>
  <c r="Q45" i="23" s="1"/>
  <c r="I33" i="23"/>
  <c r="G49" i="23" s="1"/>
  <c r="O56" i="24"/>
  <c r="N56" i="24"/>
  <c r="M56" i="24"/>
  <c r="Q56" i="24"/>
  <c r="P56" i="24"/>
  <c r="H29" i="24"/>
  <c r="F45" i="24" s="1"/>
  <c r="J29" i="24"/>
  <c r="J38" i="24" s="1"/>
  <c r="H54" i="24" s="1"/>
  <c r="K29" i="24"/>
  <c r="Q45" i="24" s="1"/>
  <c r="H29" i="25"/>
  <c r="F45" i="25" s="1"/>
  <c r="K29" i="25"/>
  <c r="Q45" i="25" s="1"/>
  <c r="C10" i="25"/>
  <c r="O40" i="25"/>
  <c r="C10" i="26"/>
  <c r="G49" i="26"/>
  <c r="O40" i="26"/>
  <c r="G45" i="26"/>
  <c r="G54" i="26"/>
  <c r="H39" i="26"/>
  <c r="G53" i="26"/>
  <c r="C14" i="26"/>
  <c r="J29" i="27"/>
  <c r="J38" i="27" s="1"/>
  <c r="I29" i="27"/>
  <c r="C11" i="27"/>
  <c r="C12" i="27" s="1"/>
  <c r="O32" i="27" s="1"/>
  <c r="K39" i="27"/>
  <c r="H54" i="27"/>
  <c r="J29" i="28"/>
  <c r="J38" i="28" s="1"/>
  <c r="H54" i="28" s="1"/>
  <c r="J39" i="28"/>
  <c r="H55" i="28" s="1"/>
  <c r="G29" i="28"/>
  <c r="G37" i="28" s="1"/>
  <c r="E53" i="28" s="1"/>
  <c r="I29" i="28"/>
  <c r="I32" i="28" s="1"/>
  <c r="G48" i="28" s="1"/>
  <c r="C11" i="28"/>
  <c r="C12" i="28" s="1"/>
  <c r="K29" i="28"/>
  <c r="Q45" i="28" s="1"/>
  <c r="O37" i="29"/>
  <c r="O40" i="29"/>
  <c r="H29" i="29"/>
  <c r="F45" i="29" s="1"/>
  <c r="G29" i="29"/>
  <c r="I29" i="29"/>
  <c r="J29" i="29"/>
  <c r="J38" i="29" s="1"/>
  <c r="H54" i="29" s="1"/>
  <c r="N56" i="30"/>
  <c r="M56" i="30"/>
  <c r="O56" i="30"/>
  <c r="P56" i="30"/>
  <c r="K29" i="30"/>
  <c r="Q45" i="30" s="1"/>
  <c r="K29" i="31"/>
  <c r="Q45" i="31" s="1"/>
  <c r="P56" i="33"/>
  <c r="O56" i="33"/>
  <c r="N56" i="33"/>
  <c r="M56" i="33"/>
  <c r="N56" i="34"/>
  <c r="O56" i="34"/>
  <c r="P56" i="34"/>
  <c r="M56" i="34"/>
  <c r="O40" i="32"/>
  <c r="H29" i="32"/>
  <c r="F45" i="32" s="1"/>
  <c r="J29" i="32"/>
  <c r="J38" i="32" s="1"/>
  <c r="K29" i="32"/>
  <c r="Q45" i="32" s="1"/>
  <c r="J39" i="33"/>
  <c r="I33" i="33"/>
  <c r="G29" i="33"/>
  <c r="C11" i="33"/>
  <c r="C12" i="33" s="1"/>
  <c r="J29" i="33"/>
  <c r="J38" i="33" s="1"/>
  <c r="I37" i="33"/>
  <c r="G53" i="33" s="1"/>
  <c r="G45" i="33"/>
  <c r="G54" i="33"/>
  <c r="H54" i="33"/>
  <c r="G49" i="33"/>
  <c r="J32" i="34"/>
  <c r="G29" i="34"/>
  <c r="I33" i="34"/>
  <c r="K29" i="34"/>
  <c r="Q45" i="34" s="1"/>
  <c r="G45" i="34"/>
  <c r="P45" i="34"/>
  <c r="I37" i="34"/>
  <c r="G53" i="34" s="1"/>
  <c r="G39" i="34"/>
  <c r="H48" i="34"/>
  <c r="G49" i="34"/>
  <c r="G54" i="34"/>
  <c r="H54" i="34"/>
  <c r="K29" i="35"/>
  <c r="Q45" i="35" s="1"/>
  <c r="O40" i="36"/>
  <c r="K29" i="36"/>
  <c r="Q45" i="36" s="1"/>
  <c r="J39" i="37"/>
  <c r="I33" i="37"/>
  <c r="G29" i="37"/>
  <c r="C11" i="37"/>
  <c r="C12" i="37" s="1"/>
  <c r="K29" i="37"/>
  <c r="Q45" i="37" s="1"/>
  <c r="I37" i="37"/>
  <c r="G53" i="37" s="1"/>
  <c r="G45" i="37"/>
  <c r="I31" i="37"/>
  <c r="G47" i="37" s="1"/>
  <c r="G49" i="37"/>
  <c r="J29" i="42"/>
  <c r="J38" i="42" s="1"/>
  <c r="H54" i="42" s="1"/>
  <c r="G29" i="41"/>
  <c r="E45" i="41" s="1"/>
  <c r="H29" i="41"/>
  <c r="F45" i="41" s="1"/>
  <c r="J29" i="40"/>
  <c r="J38" i="40" s="1"/>
  <c r="H54" i="40" s="1"/>
  <c r="K29" i="40"/>
  <c r="Q45" i="40" s="1"/>
  <c r="J29" i="39"/>
  <c r="J38" i="39" s="1"/>
  <c r="H54" i="39" s="1"/>
  <c r="C10" i="38"/>
  <c r="H29" i="38"/>
  <c r="F45" i="38" s="1"/>
  <c r="J29" i="38"/>
  <c r="J36" i="38" s="1"/>
  <c r="H52" i="38" s="1"/>
  <c r="I29" i="42"/>
  <c r="I35" i="42" s="1"/>
  <c r="G51" i="42" s="1"/>
  <c r="C11" i="42"/>
  <c r="C12" i="42" s="1"/>
  <c r="K39" i="42"/>
  <c r="I29" i="39"/>
  <c r="I36" i="39" s="1"/>
  <c r="G52" i="39" s="1"/>
  <c r="G36" i="39"/>
  <c r="E52" i="39" s="1"/>
  <c r="K29" i="39"/>
  <c r="Q45" i="39" s="1"/>
  <c r="G32" i="39"/>
  <c r="E48" i="39" s="1"/>
  <c r="P45" i="39"/>
  <c r="I29" i="41"/>
  <c r="J29" i="41"/>
  <c r="J33" i="41" s="1"/>
  <c r="H49" i="41" s="1"/>
  <c r="N55" i="43"/>
  <c r="C14" i="38"/>
  <c r="G55" i="43"/>
  <c r="N48" i="43"/>
  <c r="N52" i="43"/>
  <c r="M48" i="43"/>
  <c r="P48" i="43"/>
  <c r="N50" i="43"/>
  <c r="N47" i="43"/>
  <c r="N54" i="43"/>
  <c r="M47" i="43"/>
  <c r="M54" i="43"/>
  <c r="M49" i="43"/>
  <c r="P52" i="43"/>
  <c r="P51" i="43"/>
  <c r="O52" i="43"/>
  <c r="Q52" i="43"/>
  <c r="M52" i="43"/>
  <c r="N51" i="43"/>
  <c r="M50" i="43"/>
  <c r="Q50" i="43"/>
  <c r="E55" i="43"/>
  <c r="M55" i="43" s="1"/>
  <c r="O50" i="43"/>
  <c r="P49" i="43"/>
  <c r="O55" i="43"/>
  <c r="N49" i="43"/>
  <c r="P54" i="43"/>
  <c r="P50" i="43"/>
  <c r="O49" i="43"/>
  <c r="O47" i="43"/>
  <c r="Q54" i="43"/>
  <c r="M51" i="43"/>
  <c r="P47" i="43"/>
  <c r="O48" i="43"/>
  <c r="H55" i="43"/>
  <c r="P55" i="43" s="1"/>
  <c r="O51" i="43"/>
  <c r="O37" i="34"/>
  <c r="I55" i="42"/>
  <c r="I34" i="42"/>
  <c r="G50" i="42" s="1"/>
  <c r="O45" i="42"/>
  <c r="I36" i="42"/>
  <c r="G52" i="42" s="1"/>
  <c r="I33" i="42"/>
  <c r="G49" i="42" s="1"/>
  <c r="K34" i="42"/>
  <c r="I50" i="42" s="1"/>
  <c r="K38" i="42"/>
  <c r="I54" i="42" s="1"/>
  <c r="J33" i="42"/>
  <c r="H49" i="42" s="1"/>
  <c r="J37" i="42"/>
  <c r="H53" i="42" s="1"/>
  <c r="H45" i="42"/>
  <c r="K37" i="42"/>
  <c r="I53" i="42" s="1"/>
  <c r="J36" i="42"/>
  <c r="H52" i="42" s="1"/>
  <c r="G29" i="42"/>
  <c r="K32" i="42"/>
  <c r="I48" i="42" s="1"/>
  <c r="K36" i="42"/>
  <c r="I52" i="42" s="1"/>
  <c r="H29" i="42"/>
  <c r="J31" i="42"/>
  <c r="H47" i="42" s="1"/>
  <c r="C10" i="42"/>
  <c r="J35" i="42"/>
  <c r="H51" i="42" s="1"/>
  <c r="C14" i="42"/>
  <c r="J39" i="42"/>
  <c r="K31" i="42"/>
  <c r="I47" i="42" s="1"/>
  <c r="K35" i="42"/>
  <c r="I51" i="42" s="1"/>
  <c r="P45" i="42"/>
  <c r="K33" i="42"/>
  <c r="I49" i="42" s="1"/>
  <c r="I45" i="42"/>
  <c r="J34" i="42"/>
  <c r="H50" i="42" s="1"/>
  <c r="O35" i="41"/>
  <c r="O37" i="41"/>
  <c r="H32" i="41"/>
  <c r="F48" i="41" s="1"/>
  <c r="O33" i="41"/>
  <c r="O38" i="41"/>
  <c r="K34" i="41"/>
  <c r="I50" i="41" s="1"/>
  <c r="G31" i="41"/>
  <c r="E47" i="41" s="1"/>
  <c r="I32" i="41"/>
  <c r="G48" i="41" s="1"/>
  <c r="K33" i="41"/>
  <c r="I49" i="41" s="1"/>
  <c r="I36" i="41"/>
  <c r="G52" i="41" s="1"/>
  <c r="K37" i="41"/>
  <c r="I53" i="41" s="1"/>
  <c r="I45" i="41"/>
  <c r="K38" i="41"/>
  <c r="I54" i="41" s="1"/>
  <c r="H31" i="41"/>
  <c r="F47" i="41" s="1"/>
  <c r="H35" i="41"/>
  <c r="F51" i="41" s="1"/>
  <c r="J36" i="41"/>
  <c r="H52" i="41" s="1"/>
  <c r="O39" i="41"/>
  <c r="I31" i="41"/>
  <c r="G47" i="41" s="1"/>
  <c r="K32" i="41"/>
  <c r="I48" i="41" s="1"/>
  <c r="I35" i="41"/>
  <c r="G51" i="41" s="1"/>
  <c r="K36" i="41"/>
  <c r="I52" i="41" s="1"/>
  <c r="I39" i="41"/>
  <c r="C10" i="41"/>
  <c r="H34" i="41"/>
  <c r="F50" i="41" s="1"/>
  <c r="C14" i="41"/>
  <c r="H38" i="41"/>
  <c r="F54" i="41" s="1"/>
  <c r="O36" i="41"/>
  <c r="O45" i="41"/>
  <c r="K31" i="41"/>
  <c r="I47" i="41" s="1"/>
  <c r="I34" i="41"/>
  <c r="G50" i="41" s="1"/>
  <c r="K35" i="41"/>
  <c r="I51" i="41" s="1"/>
  <c r="G37" i="41"/>
  <c r="E53" i="41" s="1"/>
  <c r="K39" i="41"/>
  <c r="H37" i="41"/>
  <c r="F53" i="41" s="1"/>
  <c r="O31" i="41"/>
  <c r="I33" i="40"/>
  <c r="G49" i="40" s="1"/>
  <c r="I38" i="40"/>
  <c r="G54" i="40" s="1"/>
  <c r="I34" i="40"/>
  <c r="G50" i="40" s="1"/>
  <c r="O45" i="40"/>
  <c r="I35" i="40"/>
  <c r="G51" i="40" s="1"/>
  <c r="I31" i="40"/>
  <c r="G47" i="40" s="1"/>
  <c r="I36" i="40"/>
  <c r="G52" i="40" s="1"/>
  <c r="I32" i="40"/>
  <c r="G48" i="40" s="1"/>
  <c r="G45" i="40"/>
  <c r="I37" i="40"/>
  <c r="G53" i="40" s="1"/>
  <c r="J33" i="40"/>
  <c r="H49" i="40" s="1"/>
  <c r="J37" i="40"/>
  <c r="H53" i="40" s="1"/>
  <c r="H45" i="40"/>
  <c r="K34" i="40"/>
  <c r="I50" i="40" s="1"/>
  <c r="K38" i="40"/>
  <c r="I54" i="40" s="1"/>
  <c r="K33" i="40"/>
  <c r="I49" i="40" s="1"/>
  <c r="K37" i="40"/>
  <c r="I53" i="40" s="1"/>
  <c r="I45" i="40"/>
  <c r="J32" i="40"/>
  <c r="H48" i="40" s="1"/>
  <c r="C11" i="40"/>
  <c r="C12" i="40" s="1"/>
  <c r="J36" i="40"/>
  <c r="H52" i="40" s="1"/>
  <c r="G29" i="40"/>
  <c r="K32" i="40"/>
  <c r="I48" i="40" s="1"/>
  <c r="K36" i="40"/>
  <c r="I52" i="40" s="1"/>
  <c r="I39" i="40"/>
  <c r="H29" i="40"/>
  <c r="J31" i="40"/>
  <c r="H47" i="40" s="1"/>
  <c r="C10" i="40"/>
  <c r="J35" i="40"/>
  <c r="H51" i="40" s="1"/>
  <c r="C14" i="40"/>
  <c r="J39" i="40"/>
  <c r="K31" i="40"/>
  <c r="I47" i="40" s="1"/>
  <c r="K35" i="40"/>
  <c r="I51" i="40" s="1"/>
  <c r="P45" i="40"/>
  <c r="J34" i="40"/>
  <c r="H50" i="40" s="1"/>
  <c r="F45" i="39"/>
  <c r="H37" i="39"/>
  <c r="F53" i="39" s="1"/>
  <c r="H33" i="39"/>
  <c r="F49" i="39" s="1"/>
  <c r="H38" i="39"/>
  <c r="F54" i="39" s="1"/>
  <c r="H34" i="39"/>
  <c r="F50" i="39" s="1"/>
  <c r="N45" i="39"/>
  <c r="H35" i="39"/>
  <c r="F51" i="39" s="1"/>
  <c r="H31" i="39"/>
  <c r="F47" i="39" s="1"/>
  <c r="H36" i="39"/>
  <c r="F52" i="39" s="1"/>
  <c r="H32" i="39"/>
  <c r="F48" i="39" s="1"/>
  <c r="J33" i="39"/>
  <c r="H49" i="39" s="1"/>
  <c r="H45" i="39"/>
  <c r="G31" i="39"/>
  <c r="E47" i="39" s="1"/>
  <c r="G35" i="39"/>
  <c r="E51" i="39" s="1"/>
  <c r="G39" i="39"/>
  <c r="J32" i="39"/>
  <c r="H48" i="39" s="1"/>
  <c r="C11" i="39"/>
  <c r="C12" i="39" s="1"/>
  <c r="O37" i="39" s="1"/>
  <c r="J36" i="39"/>
  <c r="H52" i="39" s="1"/>
  <c r="H39" i="39"/>
  <c r="M45" i="39"/>
  <c r="G34" i="39"/>
  <c r="E50" i="39" s="1"/>
  <c r="I35" i="39"/>
  <c r="G51" i="39" s="1"/>
  <c r="G38" i="39"/>
  <c r="E54" i="39" s="1"/>
  <c r="I39" i="39"/>
  <c r="K38" i="39"/>
  <c r="I54" i="39" s="1"/>
  <c r="J31" i="39"/>
  <c r="H47" i="39" s="1"/>
  <c r="C10" i="39"/>
  <c r="J35" i="39"/>
  <c r="H51" i="39" s="1"/>
  <c r="C14" i="39"/>
  <c r="O45" i="39"/>
  <c r="G33" i="39"/>
  <c r="E49" i="39" s="1"/>
  <c r="I34" i="39"/>
  <c r="G50" i="39" s="1"/>
  <c r="G37" i="39"/>
  <c r="E53" i="39" s="1"/>
  <c r="J34" i="39"/>
  <c r="H50" i="39" s="1"/>
  <c r="I38" i="38"/>
  <c r="G54" i="38" s="1"/>
  <c r="I34" i="38"/>
  <c r="G50" i="38" s="1"/>
  <c r="I35" i="38"/>
  <c r="G51" i="38" s="1"/>
  <c r="I31" i="38"/>
  <c r="G47" i="38" s="1"/>
  <c r="O45" i="38"/>
  <c r="I36" i="38"/>
  <c r="G52" i="38" s="1"/>
  <c r="I32" i="38"/>
  <c r="G48" i="38" s="1"/>
  <c r="G45" i="38"/>
  <c r="I37" i="38"/>
  <c r="G53" i="38" s="1"/>
  <c r="I33" i="38"/>
  <c r="G49" i="38" s="1"/>
  <c r="K29" i="38"/>
  <c r="K39" i="38" s="1"/>
  <c r="C11" i="38"/>
  <c r="C12" i="38" s="1"/>
  <c r="O34" i="38" s="1"/>
  <c r="G29" i="38"/>
  <c r="I39" i="38"/>
  <c r="O37" i="37"/>
  <c r="H55" i="37"/>
  <c r="O39" i="37"/>
  <c r="G54" i="37"/>
  <c r="J38" i="37"/>
  <c r="H54" i="37" s="1"/>
  <c r="J34" i="37"/>
  <c r="H50" i="37" s="1"/>
  <c r="P45" i="37"/>
  <c r="J32" i="37"/>
  <c r="H48" i="37" s="1"/>
  <c r="J35" i="37"/>
  <c r="H51" i="37" s="1"/>
  <c r="J31" i="37"/>
  <c r="H47" i="37" s="1"/>
  <c r="J36" i="37"/>
  <c r="H52" i="37" s="1"/>
  <c r="H45" i="37"/>
  <c r="J37" i="37"/>
  <c r="H53" i="37" s="1"/>
  <c r="J33" i="37"/>
  <c r="H49" i="37" s="1"/>
  <c r="O33" i="37"/>
  <c r="O49" i="37" s="1"/>
  <c r="O38" i="37"/>
  <c r="K34" i="37"/>
  <c r="I50" i="37" s="1"/>
  <c r="K38" i="37"/>
  <c r="I54" i="37" s="1"/>
  <c r="G31" i="37"/>
  <c r="E47" i="37" s="1"/>
  <c r="I32" i="37"/>
  <c r="G48" i="37" s="1"/>
  <c r="K33" i="37"/>
  <c r="I49" i="37" s="1"/>
  <c r="G35" i="37"/>
  <c r="E51" i="37" s="1"/>
  <c r="I36" i="37"/>
  <c r="G52" i="37" s="1"/>
  <c r="K37" i="37"/>
  <c r="I53" i="37" s="1"/>
  <c r="G39" i="37"/>
  <c r="I45" i="37"/>
  <c r="K32" i="37"/>
  <c r="I48" i="37" s="1"/>
  <c r="G34" i="37"/>
  <c r="E50" i="37" s="1"/>
  <c r="I35" i="37"/>
  <c r="G51" i="37" s="1"/>
  <c r="K36" i="37"/>
  <c r="I52" i="37" s="1"/>
  <c r="G38" i="37"/>
  <c r="E54" i="37" s="1"/>
  <c r="I39" i="37"/>
  <c r="H29" i="37"/>
  <c r="C10" i="37"/>
  <c r="C14" i="37"/>
  <c r="O36" i="37"/>
  <c r="O45" i="37"/>
  <c r="K31" i="37"/>
  <c r="I47" i="37" s="1"/>
  <c r="G33" i="37"/>
  <c r="E49" i="37" s="1"/>
  <c r="M49" i="37" s="1"/>
  <c r="I34" i="37"/>
  <c r="G50" i="37" s="1"/>
  <c r="K35" i="37"/>
  <c r="I51" i="37" s="1"/>
  <c r="G37" i="37"/>
  <c r="E53" i="37" s="1"/>
  <c r="K39" i="37"/>
  <c r="O31" i="37"/>
  <c r="J38" i="36"/>
  <c r="H54" i="36" s="1"/>
  <c r="J34" i="36"/>
  <c r="H50" i="36" s="1"/>
  <c r="P45" i="36"/>
  <c r="J35" i="36"/>
  <c r="H51" i="36" s="1"/>
  <c r="J31" i="36"/>
  <c r="H47" i="36" s="1"/>
  <c r="J36" i="36"/>
  <c r="H52" i="36" s="1"/>
  <c r="J32" i="36"/>
  <c r="H48" i="36" s="1"/>
  <c r="H45" i="36"/>
  <c r="J37" i="36"/>
  <c r="H53" i="36" s="1"/>
  <c r="J33" i="36"/>
  <c r="H49" i="36" s="1"/>
  <c r="I45" i="36"/>
  <c r="C11" i="36"/>
  <c r="C12" i="36" s="1"/>
  <c r="G29" i="36"/>
  <c r="G39" i="36" s="1"/>
  <c r="K32" i="36"/>
  <c r="I48" i="36" s="1"/>
  <c r="H29" i="36"/>
  <c r="C10" i="36"/>
  <c r="C14" i="36"/>
  <c r="J39" i="36"/>
  <c r="I29" i="36"/>
  <c r="I39" i="36" s="1"/>
  <c r="K31" i="36"/>
  <c r="I47" i="36" s="1"/>
  <c r="K35" i="36"/>
  <c r="I51" i="36" s="1"/>
  <c r="J38" i="35"/>
  <c r="H54" i="35" s="1"/>
  <c r="J34" i="35"/>
  <c r="H50" i="35" s="1"/>
  <c r="P45" i="35"/>
  <c r="J35" i="35"/>
  <c r="H51" i="35" s="1"/>
  <c r="J31" i="35"/>
  <c r="H47" i="35" s="1"/>
  <c r="J36" i="35"/>
  <c r="H52" i="35" s="1"/>
  <c r="J32" i="35"/>
  <c r="H48" i="35" s="1"/>
  <c r="H45" i="35"/>
  <c r="J37" i="35"/>
  <c r="H53" i="35" s="1"/>
  <c r="J33" i="35"/>
  <c r="H49" i="35" s="1"/>
  <c r="K33" i="35"/>
  <c r="I49" i="35" s="1"/>
  <c r="K37" i="35"/>
  <c r="I53" i="35" s="1"/>
  <c r="I45" i="35"/>
  <c r="C11" i="35"/>
  <c r="C12" i="35" s="1"/>
  <c r="K38" i="35"/>
  <c r="I54" i="35" s="1"/>
  <c r="G29" i="35"/>
  <c r="G39" i="35" s="1"/>
  <c r="K32" i="35"/>
  <c r="I48" i="35" s="1"/>
  <c r="K36" i="35"/>
  <c r="I52" i="35" s="1"/>
  <c r="H29" i="35"/>
  <c r="C10" i="35"/>
  <c r="C14" i="35"/>
  <c r="J39" i="35"/>
  <c r="K34" i="35"/>
  <c r="I50" i="35" s="1"/>
  <c r="I29" i="35"/>
  <c r="K31" i="35"/>
  <c r="I47" i="35" s="1"/>
  <c r="K35" i="35"/>
  <c r="I51" i="35" s="1"/>
  <c r="E55" i="34"/>
  <c r="O35" i="34"/>
  <c r="F45" i="34"/>
  <c r="H37" i="34"/>
  <c r="F53" i="34" s="1"/>
  <c r="H33" i="34"/>
  <c r="F49" i="34" s="1"/>
  <c r="H38" i="34"/>
  <c r="F54" i="34" s="1"/>
  <c r="H34" i="34"/>
  <c r="F50" i="34" s="1"/>
  <c r="N45" i="34"/>
  <c r="H39" i="34"/>
  <c r="H35" i="34"/>
  <c r="F51" i="34" s="1"/>
  <c r="H31" i="34"/>
  <c r="F47" i="34" s="1"/>
  <c r="H36" i="34"/>
  <c r="F52" i="34" s="1"/>
  <c r="H32" i="34"/>
  <c r="F48" i="34" s="1"/>
  <c r="J33" i="34"/>
  <c r="H49" i="34" s="1"/>
  <c r="J37" i="34"/>
  <c r="H53" i="34" s="1"/>
  <c r="O33" i="34"/>
  <c r="O38" i="34"/>
  <c r="P54" i="34" s="1"/>
  <c r="H45" i="34"/>
  <c r="K38" i="34"/>
  <c r="I54" i="34" s="1"/>
  <c r="G31" i="34"/>
  <c r="E47" i="34" s="1"/>
  <c r="I32" i="34"/>
  <c r="G48" i="34" s="1"/>
  <c r="K33" i="34"/>
  <c r="I49" i="34" s="1"/>
  <c r="G35" i="34"/>
  <c r="E51" i="34" s="1"/>
  <c r="I36" i="34"/>
  <c r="G52" i="34" s="1"/>
  <c r="K37" i="34"/>
  <c r="I53" i="34" s="1"/>
  <c r="I45" i="34"/>
  <c r="J36" i="34"/>
  <c r="H52" i="34" s="1"/>
  <c r="O39" i="34"/>
  <c r="M45" i="34"/>
  <c r="K34" i="34"/>
  <c r="I50" i="34" s="1"/>
  <c r="I31" i="34"/>
  <c r="G47" i="34" s="1"/>
  <c r="K32" i="34"/>
  <c r="I48" i="34" s="1"/>
  <c r="G34" i="34"/>
  <c r="E50" i="34" s="1"/>
  <c r="I35" i="34"/>
  <c r="G51" i="34" s="1"/>
  <c r="K36" i="34"/>
  <c r="I52" i="34" s="1"/>
  <c r="G38" i="34"/>
  <c r="E54" i="34" s="1"/>
  <c r="I39" i="34"/>
  <c r="J31" i="34"/>
  <c r="H47" i="34" s="1"/>
  <c r="C10" i="34"/>
  <c r="J35" i="34"/>
  <c r="H51" i="34" s="1"/>
  <c r="C14" i="34"/>
  <c r="J39" i="34"/>
  <c r="O36" i="34"/>
  <c r="O45" i="34"/>
  <c r="K31" i="34"/>
  <c r="I47" i="34" s="1"/>
  <c r="G33" i="34"/>
  <c r="E49" i="34" s="1"/>
  <c r="I34" i="34"/>
  <c r="G50" i="34" s="1"/>
  <c r="K35" i="34"/>
  <c r="I51" i="34" s="1"/>
  <c r="G37" i="34"/>
  <c r="E53" i="34" s="1"/>
  <c r="M53" i="34" s="1"/>
  <c r="K39" i="34"/>
  <c r="J34" i="34"/>
  <c r="H50" i="34" s="1"/>
  <c r="P50" i="34" s="1"/>
  <c r="O31" i="34"/>
  <c r="F45" i="33"/>
  <c r="H37" i="33"/>
  <c r="F53" i="33" s="1"/>
  <c r="H33" i="33"/>
  <c r="F49" i="33" s="1"/>
  <c r="H38" i="33"/>
  <c r="F54" i="33" s="1"/>
  <c r="H34" i="33"/>
  <c r="F50" i="33" s="1"/>
  <c r="N45" i="33"/>
  <c r="H39" i="33"/>
  <c r="H35" i="33"/>
  <c r="F51" i="33" s="1"/>
  <c r="H31" i="33"/>
  <c r="F47" i="33" s="1"/>
  <c r="H36" i="33"/>
  <c r="F52" i="33" s="1"/>
  <c r="H32" i="33"/>
  <c r="F48" i="33" s="1"/>
  <c r="H55" i="33"/>
  <c r="K38" i="33"/>
  <c r="I54" i="33" s="1"/>
  <c r="J37" i="33"/>
  <c r="H53" i="33" s="1"/>
  <c r="H45" i="33"/>
  <c r="K34" i="33"/>
  <c r="I50" i="33" s="1"/>
  <c r="G31" i="33"/>
  <c r="E47" i="33" s="1"/>
  <c r="I32" i="33"/>
  <c r="G48" i="33" s="1"/>
  <c r="K33" i="33"/>
  <c r="I49" i="33" s="1"/>
  <c r="G35" i="33"/>
  <c r="E51" i="33" s="1"/>
  <c r="I36" i="33"/>
  <c r="G52" i="33" s="1"/>
  <c r="K37" i="33"/>
  <c r="I53" i="33" s="1"/>
  <c r="G39" i="33"/>
  <c r="I45" i="33"/>
  <c r="J36" i="33"/>
  <c r="H52" i="33" s="1"/>
  <c r="O39" i="33"/>
  <c r="M45" i="33"/>
  <c r="I31" i="33"/>
  <c r="G47" i="33" s="1"/>
  <c r="K32" i="33"/>
  <c r="I48" i="33" s="1"/>
  <c r="Q48" i="33" s="1"/>
  <c r="G34" i="33"/>
  <c r="E50" i="33" s="1"/>
  <c r="I35" i="33"/>
  <c r="G51" i="33" s="1"/>
  <c r="K36" i="33"/>
  <c r="I52" i="33" s="1"/>
  <c r="G38" i="33"/>
  <c r="E54" i="33" s="1"/>
  <c r="I39" i="33"/>
  <c r="O35" i="33"/>
  <c r="C10" i="33"/>
  <c r="J35" i="33"/>
  <c r="H51" i="33" s="1"/>
  <c r="C14" i="33"/>
  <c r="O36" i="33"/>
  <c r="O45" i="33"/>
  <c r="K31" i="33"/>
  <c r="I47" i="33" s="1"/>
  <c r="G33" i="33"/>
  <c r="E49" i="33" s="1"/>
  <c r="I34" i="33"/>
  <c r="G50" i="33" s="1"/>
  <c r="K35" i="33"/>
  <c r="I51" i="33" s="1"/>
  <c r="G37" i="33"/>
  <c r="E53" i="33" s="1"/>
  <c r="K39" i="33"/>
  <c r="P45" i="33"/>
  <c r="O31" i="33"/>
  <c r="H54" i="32"/>
  <c r="I38" i="32"/>
  <c r="G54" i="32" s="1"/>
  <c r="I34" i="32"/>
  <c r="G50" i="32" s="1"/>
  <c r="G45" i="32"/>
  <c r="I33" i="32"/>
  <c r="G49" i="32" s="1"/>
  <c r="O45" i="32"/>
  <c r="I37" i="32"/>
  <c r="G53" i="32" s="1"/>
  <c r="I35" i="32"/>
  <c r="G51" i="32" s="1"/>
  <c r="I31" i="32"/>
  <c r="G47" i="32" s="1"/>
  <c r="I36" i="32"/>
  <c r="G52" i="32" s="1"/>
  <c r="I32" i="32"/>
  <c r="G48" i="32" s="1"/>
  <c r="H32" i="32"/>
  <c r="F48" i="32" s="1"/>
  <c r="J33" i="32"/>
  <c r="H49" i="32" s="1"/>
  <c r="H36" i="32"/>
  <c r="F52" i="32" s="1"/>
  <c r="J37" i="32"/>
  <c r="H53" i="32" s="1"/>
  <c r="H45" i="32"/>
  <c r="K34" i="32"/>
  <c r="I50" i="32" s="1"/>
  <c r="K33" i="32"/>
  <c r="I49" i="32" s="1"/>
  <c r="K37" i="32"/>
  <c r="I53" i="32" s="1"/>
  <c r="I45" i="32"/>
  <c r="H31" i="32"/>
  <c r="F47" i="32" s="1"/>
  <c r="J32" i="32"/>
  <c r="H48" i="32" s="1"/>
  <c r="C11" i="32"/>
  <c r="C12" i="32" s="1"/>
  <c r="H35" i="32"/>
  <c r="F51" i="32" s="1"/>
  <c r="J36" i="32"/>
  <c r="H52" i="32" s="1"/>
  <c r="H39" i="32"/>
  <c r="G29" i="32"/>
  <c r="G39" i="32" s="1"/>
  <c r="K32" i="32"/>
  <c r="I48" i="32" s="1"/>
  <c r="K36" i="32"/>
  <c r="I52" i="32" s="1"/>
  <c r="I39" i="32"/>
  <c r="N45" i="32"/>
  <c r="J31" i="32"/>
  <c r="H47" i="32" s="1"/>
  <c r="C10" i="32"/>
  <c r="H34" i="32"/>
  <c r="F50" i="32" s="1"/>
  <c r="J35" i="32"/>
  <c r="H51" i="32" s="1"/>
  <c r="C14" i="32"/>
  <c r="H38" i="32"/>
  <c r="F54" i="32" s="1"/>
  <c r="J39" i="32"/>
  <c r="K38" i="32"/>
  <c r="I54" i="32" s="1"/>
  <c r="K31" i="32"/>
  <c r="I47" i="32" s="1"/>
  <c r="K35" i="32"/>
  <c r="I51" i="32" s="1"/>
  <c r="P45" i="32"/>
  <c r="H33" i="32"/>
  <c r="F49" i="32" s="1"/>
  <c r="J34" i="32"/>
  <c r="H50" i="32" s="1"/>
  <c r="H37" i="32"/>
  <c r="F53" i="32" s="1"/>
  <c r="J38" i="31"/>
  <c r="H54" i="31" s="1"/>
  <c r="J34" i="31"/>
  <c r="H50" i="31" s="1"/>
  <c r="P45" i="31"/>
  <c r="J35" i="31"/>
  <c r="H51" i="31" s="1"/>
  <c r="J31" i="31"/>
  <c r="H47" i="31" s="1"/>
  <c r="H45" i="31"/>
  <c r="J33" i="31"/>
  <c r="H49" i="31" s="1"/>
  <c r="J37" i="31"/>
  <c r="H53" i="31" s="1"/>
  <c r="J36" i="31"/>
  <c r="H52" i="31" s="1"/>
  <c r="J32" i="31"/>
  <c r="H48" i="31" s="1"/>
  <c r="K33" i="31"/>
  <c r="I49" i="31" s="1"/>
  <c r="I45" i="31"/>
  <c r="C11" i="31"/>
  <c r="C12" i="31" s="1"/>
  <c r="G29" i="31"/>
  <c r="K36" i="31"/>
  <c r="I52" i="31" s="1"/>
  <c r="K34" i="31"/>
  <c r="I50" i="31" s="1"/>
  <c r="H29" i="31"/>
  <c r="C10" i="31"/>
  <c r="C14" i="31"/>
  <c r="J39" i="31"/>
  <c r="I29" i="31"/>
  <c r="K31" i="31"/>
  <c r="I47" i="31" s="1"/>
  <c r="O31" i="31"/>
  <c r="J38" i="30"/>
  <c r="H54" i="30" s="1"/>
  <c r="J34" i="30"/>
  <c r="H50" i="30" s="1"/>
  <c r="P45" i="30"/>
  <c r="J35" i="30"/>
  <c r="H51" i="30" s="1"/>
  <c r="J31" i="30"/>
  <c r="H47" i="30" s="1"/>
  <c r="J36" i="30"/>
  <c r="H52" i="30" s="1"/>
  <c r="J32" i="30"/>
  <c r="H48" i="30" s="1"/>
  <c r="H45" i="30"/>
  <c r="J37" i="30"/>
  <c r="H53" i="30" s="1"/>
  <c r="J33" i="30"/>
  <c r="H49" i="30" s="1"/>
  <c r="K38" i="30"/>
  <c r="I54" i="30" s="1"/>
  <c r="C11" i="30"/>
  <c r="C12" i="30" s="1"/>
  <c r="G29" i="30"/>
  <c r="K32" i="30"/>
  <c r="I48" i="30" s="1"/>
  <c r="H29" i="30"/>
  <c r="C10" i="30"/>
  <c r="C14" i="30"/>
  <c r="J39" i="30"/>
  <c r="I29" i="30"/>
  <c r="K31" i="30"/>
  <c r="I47" i="30" s="1"/>
  <c r="H32" i="29"/>
  <c r="F48" i="29" s="1"/>
  <c r="H36" i="29"/>
  <c r="F52" i="29" s="1"/>
  <c r="O33" i="29"/>
  <c r="O38" i="29"/>
  <c r="G31" i="29"/>
  <c r="E47" i="29" s="1"/>
  <c r="I32" i="29"/>
  <c r="G48" i="29" s="1"/>
  <c r="K33" i="29"/>
  <c r="I49" i="29" s="1"/>
  <c r="G35" i="29"/>
  <c r="E51" i="29" s="1"/>
  <c r="I36" i="29"/>
  <c r="G52" i="29" s="1"/>
  <c r="K37" i="29"/>
  <c r="I53" i="29" s="1"/>
  <c r="G39" i="29"/>
  <c r="I45" i="29"/>
  <c r="K34" i="29"/>
  <c r="I50" i="29" s="1"/>
  <c r="K38" i="29"/>
  <c r="I54" i="29" s="1"/>
  <c r="H31" i="29"/>
  <c r="F47" i="29" s="1"/>
  <c r="H35" i="29"/>
  <c r="F51" i="29" s="1"/>
  <c r="O39" i="29"/>
  <c r="M45" i="29"/>
  <c r="I31" i="29"/>
  <c r="G47" i="29" s="1"/>
  <c r="K32" i="29"/>
  <c r="I48" i="29" s="1"/>
  <c r="G34" i="29"/>
  <c r="E50" i="29" s="1"/>
  <c r="I35" i="29"/>
  <c r="G51" i="29" s="1"/>
  <c r="K36" i="29"/>
  <c r="I52" i="29" s="1"/>
  <c r="G38" i="29"/>
  <c r="E54" i="29" s="1"/>
  <c r="I39" i="29"/>
  <c r="O35" i="29"/>
  <c r="N45" i="29"/>
  <c r="C10" i="29"/>
  <c r="H34" i="29"/>
  <c r="F50" i="29" s="1"/>
  <c r="C14" i="29"/>
  <c r="H38" i="29"/>
  <c r="F54" i="29" s="1"/>
  <c r="J39" i="29"/>
  <c r="O36" i="29"/>
  <c r="O45" i="29"/>
  <c r="K31" i="29"/>
  <c r="I47" i="29" s="1"/>
  <c r="G33" i="29"/>
  <c r="E49" i="29" s="1"/>
  <c r="I34" i="29"/>
  <c r="G50" i="29" s="1"/>
  <c r="K35" i="29"/>
  <c r="I51" i="29" s="1"/>
  <c r="G37" i="29"/>
  <c r="E53" i="29" s="1"/>
  <c r="K39" i="29"/>
  <c r="P45" i="29"/>
  <c r="H33" i="29"/>
  <c r="F49" i="29" s="1"/>
  <c r="H37" i="29"/>
  <c r="F53" i="29" s="1"/>
  <c r="O31" i="29"/>
  <c r="O37" i="28"/>
  <c r="F45" i="28"/>
  <c r="H37" i="28"/>
  <c r="F53" i="28" s="1"/>
  <c r="H33" i="28"/>
  <c r="F49" i="28" s="1"/>
  <c r="H38" i="28"/>
  <c r="F54" i="28" s="1"/>
  <c r="H34" i="28"/>
  <c r="F50" i="28" s="1"/>
  <c r="N45" i="28"/>
  <c r="H39" i="28"/>
  <c r="H35" i="28"/>
  <c r="F51" i="28" s="1"/>
  <c r="H31" i="28"/>
  <c r="F47" i="28" s="1"/>
  <c r="H36" i="28"/>
  <c r="F52" i="28" s="1"/>
  <c r="H32" i="28"/>
  <c r="F48" i="28" s="1"/>
  <c r="J33" i="28"/>
  <c r="H49" i="28" s="1"/>
  <c r="O33" i="28"/>
  <c r="O38" i="28"/>
  <c r="H45" i="28"/>
  <c r="G31" i="28"/>
  <c r="E47" i="28" s="1"/>
  <c r="G35" i="28"/>
  <c r="E51" i="28" s="1"/>
  <c r="I36" i="28"/>
  <c r="G52" i="28" s="1"/>
  <c r="O39" i="28"/>
  <c r="M45" i="28"/>
  <c r="G34" i="28"/>
  <c r="E50" i="28" s="1"/>
  <c r="I35" i="28"/>
  <c r="G51" i="28" s="1"/>
  <c r="I39" i="28"/>
  <c r="O35" i="28"/>
  <c r="J31" i="28"/>
  <c r="H47" i="28" s="1"/>
  <c r="C10" i="28"/>
  <c r="C14" i="28"/>
  <c r="O36" i="28"/>
  <c r="O45" i="28"/>
  <c r="K34" i="28"/>
  <c r="I50" i="28" s="1"/>
  <c r="K31" i="28"/>
  <c r="I47" i="28" s="1"/>
  <c r="G33" i="28"/>
  <c r="E49" i="28" s="1"/>
  <c r="I34" i="28"/>
  <c r="G50" i="28" s="1"/>
  <c r="K39" i="28"/>
  <c r="P45" i="28"/>
  <c r="O31" i="28"/>
  <c r="I38" i="27"/>
  <c r="G54" i="27" s="1"/>
  <c r="I34" i="27"/>
  <c r="G50" i="27" s="1"/>
  <c r="I36" i="27"/>
  <c r="G52" i="27" s="1"/>
  <c r="I37" i="27"/>
  <c r="G53" i="27" s="1"/>
  <c r="O45" i="27"/>
  <c r="I32" i="27"/>
  <c r="G48" i="27" s="1"/>
  <c r="I35" i="27"/>
  <c r="G51" i="27" s="1"/>
  <c r="I31" i="27"/>
  <c r="G47" i="27" s="1"/>
  <c r="G45" i="27"/>
  <c r="I33" i="27"/>
  <c r="G49" i="27" s="1"/>
  <c r="O37" i="27"/>
  <c r="I55" i="27"/>
  <c r="K34" i="27"/>
  <c r="I50" i="27" s="1"/>
  <c r="J33" i="27"/>
  <c r="H49" i="27" s="1"/>
  <c r="J37" i="27"/>
  <c r="H53" i="27" s="1"/>
  <c r="O38" i="27"/>
  <c r="P54" i="27" s="1"/>
  <c r="H45" i="27"/>
  <c r="J32" i="27"/>
  <c r="H48" i="27" s="1"/>
  <c r="J36" i="27"/>
  <c r="H52" i="27" s="1"/>
  <c r="O39" i="27"/>
  <c r="K33" i="27"/>
  <c r="I49" i="27" s="1"/>
  <c r="G29" i="27"/>
  <c r="K32" i="27"/>
  <c r="I48" i="27" s="1"/>
  <c r="K36" i="27"/>
  <c r="I52" i="27" s="1"/>
  <c r="I39" i="27"/>
  <c r="O35" i="27"/>
  <c r="K38" i="27"/>
  <c r="I54" i="27" s="1"/>
  <c r="K37" i="27"/>
  <c r="I53" i="27" s="1"/>
  <c r="I45" i="27"/>
  <c r="H29" i="27"/>
  <c r="J31" i="27"/>
  <c r="H47" i="27" s="1"/>
  <c r="C10" i="27"/>
  <c r="J35" i="27"/>
  <c r="H51" i="27" s="1"/>
  <c r="C14" i="27"/>
  <c r="J39" i="27"/>
  <c r="O36" i="27"/>
  <c r="K31" i="27"/>
  <c r="I47" i="27" s="1"/>
  <c r="K35" i="27"/>
  <c r="I51" i="27" s="1"/>
  <c r="P45" i="27"/>
  <c r="J34" i="27"/>
  <c r="H50" i="27" s="1"/>
  <c r="O31" i="27"/>
  <c r="J38" i="26"/>
  <c r="H54" i="26" s="1"/>
  <c r="J34" i="26"/>
  <c r="H50" i="26" s="1"/>
  <c r="P45" i="26"/>
  <c r="J39" i="26"/>
  <c r="J35" i="26"/>
  <c r="H51" i="26" s="1"/>
  <c r="J31" i="26"/>
  <c r="H47" i="26" s="1"/>
  <c r="J36" i="26"/>
  <c r="H52" i="26" s="1"/>
  <c r="J32" i="26"/>
  <c r="H48" i="26" s="1"/>
  <c r="H45" i="26"/>
  <c r="J37" i="26"/>
  <c r="H53" i="26" s="1"/>
  <c r="J33" i="26"/>
  <c r="H49" i="26" s="1"/>
  <c r="K34" i="26"/>
  <c r="I50" i="26" s="1"/>
  <c r="K38" i="26"/>
  <c r="I54" i="26" s="1"/>
  <c r="H32" i="26"/>
  <c r="F48" i="26" s="1"/>
  <c r="H36" i="26"/>
  <c r="F52" i="26" s="1"/>
  <c r="I32" i="26"/>
  <c r="G48" i="26" s="1"/>
  <c r="K33" i="26"/>
  <c r="I49" i="26" s="1"/>
  <c r="I36" i="26"/>
  <c r="G52" i="26" s="1"/>
  <c r="K37" i="26"/>
  <c r="I53" i="26" s="1"/>
  <c r="I45" i="26"/>
  <c r="H31" i="26"/>
  <c r="F47" i="26" s="1"/>
  <c r="C11" i="26"/>
  <c r="C12" i="26" s="1"/>
  <c r="O34" i="26" s="1"/>
  <c r="H35" i="26"/>
  <c r="F51" i="26" s="1"/>
  <c r="G29" i="26"/>
  <c r="G39" i="26" s="1"/>
  <c r="I31" i="26"/>
  <c r="G47" i="26" s="1"/>
  <c r="K32" i="26"/>
  <c r="I48" i="26" s="1"/>
  <c r="I35" i="26"/>
  <c r="G51" i="26" s="1"/>
  <c r="K36" i="26"/>
  <c r="I52" i="26" s="1"/>
  <c r="I39" i="26"/>
  <c r="N45" i="26"/>
  <c r="H34" i="26"/>
  <c r="F50" i="26" s="1"/>
  <c r="H38" i="26"/>
  <c r="F54" i="26" s="1"/>
  <c r="O45" i="26"/>
  <c r="K31" i="26"/>
  <c r="I47" i="26" s="1"/>
  <c r="I34" i="26"/>
  <c r="G50" i="26" s="1"/>
  <c r="K35" i="26"/>
  <c r="I51" i="26" s="1"/>
  <c r="K39" i="26"/>
  <c r="H33" i="26"/>
  <c r="F49" i="26" s="1"/>
  <c r="H37" i="26"/>
  <c r="F53" i="26" s="1"/>
  <c r="J38" i="25"/>
  <c r="H54" i="25" s="1"/>
  <c r="J34" i="25"/>
  <c r="H50" i="25" s="1"/>
  <c r="P45" i="25"/>
  <c r="J39" i="25"/>
  <c r="J35" i="25"/>
  <c r="H51" i="25" s="1"/>
  <c r="J36" i="25"/>
  <c r="H52" i="25" s="1"/>
  <c r="J32" i="25"/>
  <c r="H48" i="25" s="1"/>
  <c r="J31" i="25"/>
  <c r="H47" i="25" s="1"/>
  <c r="H45" i="25"/>
  <c r="J37" i="25"/>
  <c r="H53" i="25" s="1"/>
  <c r="J33" i="25"/>
  <c r="H49" i="25" s="1"/>
  <c r="H32" i="25"/>
  <c r="F48" i="25" s="1"/>
  <c r="H36" i="25"/>
  <c r="F52" i="25" s="1"/>
  <c r="K33" i="25"/>
  <c r="I49" i="25" s="1"/>
  <c r="K37" i="25"/>
  <c r="I53" i="25" s="1"/>
  <c r="I45" i="25"/>
  <c r="K34" i="25"/>
  <c r="I50" i="25" s="1"/>
  <c r="H31" i="25"/>
  <c r="F47" i="25" s="1"/>
  <c r="C11" i="25"/>
  <c r="C12" i="25" s="1"/>
  <c r="O38" i="25" s="1"/>
  <c r="H35" i="25"/>
  <c r="F51" i="25" s="1"/>
  <c r="H39" i="25"/>
  <c r="K38" i="25"/>
  <c r="I54" i="25" s="1"/>
  <c r="G29" i="25"/>
  <c r="K32" i="25"/>
  <c r="I48" i="25" s="1"/>
  <c r="K36" i="25"/>
  <c r="I52" i="25" s="1"/>
  <c r="N45" i="25"/>
  <c r="H34" i="25"/>
  <c r="F50" i="25" s="1"/>
  <c r="H38" i="25"/>
  <c r="F54" i="25" s="1"/>
  <c r="I29" i="25"/>
  <c r="K31" i="25"/>
  <c r="I47" i="25" s="1"/>
  <c r="K35" i="25"/>
  <c r="I51" i="25" s="1"/>
  <c r="H33" i="25"/>
  <c r="F49" i="25" s="1"/>
  <c r="H37" i="25"/>
  <c r="F53" i="25" s="1"/>
  <c r="I38" i="24"/>
  <c r="G54" i="24" s="1"/>
  <c r="I34" i="24"/>
  <c r="G50" i="24" s="1"/>
  <c r="I33" i="24"/>
  <c r="G49" i="24" s="1"/>
  <c r="O45" i="24"/>
  <c r="I35" i="24"/>
  <c r="G51" i="24" s="1"/>
  <c r="I31" i="24"/>
  <c r="G47" i="24" s="1"/>
  <c r="G45" i="24"/>
  <c r="I36" i="24"/>
  <c r="G52" i="24" s="1"/>
  <c r="I32" i="24"/>
  <c r="G48" i="24" s="1"/>
  <c r="I37" i="24"/>
  <c r="G53" i="24" s="1"/>
  <c r="H36" i="24"/>
  <c r="F52" i="24" s="1"/>
  <c r="J37" i="24"/>
  <c r="H53" i="24" s="1"/>
  <c r="K34" i="24"/>
  <c r="I50" i="24" s="1"/>
  <c r="K33" i="24"/>
  <c r="I49" i="24" s="1"/>
  <c r="K37" i="24"/>
  <c r="I53" i="24" s="1"/>
  <c r="I45" i="24"/>
  <c r="H31" i="24"/>
  <c r="F47" i="24" s="1"/>
  <c r="J32" i="24"/>
  <c r="H48" i="24" s="1"/>
  <c r="C11" i="24"/>
  <c r="C12" i="24" s="1"/>
  <c r="O34" i="24" s="1"/>
  <c r="J36" i="24"/>
  <c r="H52" i="24" s="1"/>
  <c r="H39" i="24"/>
  <c r="G29" i="24"/>
  <c r="G39" i="24" s="1"/>
  <c r="K32" i="24"/>
  <c r="I48" i="24" s="1"/>
  <c r="K36" i="24"/>
  <c r="I52" i="24" s="1"/>
  <c r="I39" i="24"/>
  <c r="J31" i="24"/>
  <c r="H47" i="24" s="1"/>
  <c r="C10" i="24"/>
  <c r="H34" i="24"/>
  <c r="F50" i="24" s="1"/>
  <c r="C14" i="24"/>
  <c r="H38" i="24"/>
  <c r="F54" i="24" s="1"/>
  <c r="J39" i="24"/>
  <c r="K38" i="24"/>
  <c r="I54" i="24" s="1"/>
  <c r="K31" i="24"/>
  <c r="I47" i="24" s="1"/>
  <c r="K35" i="24"/>
  <c r="I51" i="24" s="1"/>
  <c r="J34" i="24"/>
  <c r="H50" i="24" s="1"/>
  <c r="H37" i="24"/>
  <c r="F53" i="24" s="1"/>
  <c r="G54" i="23"/>
  <c r="G55" i="23"/>
  <c r="G33" i="23"/>
  <c r="E49" i="23" s="1"/>
  <c r="G36" i="23"/>
  <c r="E52" i="23" s="1"/>
  <c r="E45" i="23"/>
  <c r="G37" i="23"/>
  <c r="E53" i="23" s="1"/>
  <c r="G31" i="23"/>
  <c r="E47" i="23" s="1"/>
  <c r="G38" i="23"/>
  <c r="E54" i="23" s="1"/>
  <c r="G34" i="23"/>
  <c r="E50" i="23" s="1"/>
  <c r="G39" i="23"/>
  <c r="M45" i="23"/>
  <c r="G32" i="23"/>
  <c r="E48" i="23" s="1"/>
  <c r="G35" i="23"/>
  <c r="E51" i="23" s="1"/>
  <c r="H32" i="23"/>
  <c r="F48" i="23" s="1"/>
  <c r="H36" i="23"/>
  <c r="F52" i="23" s="1"/>
  <c r="K33" i="23"/>
  <c r="I49" i="23" s="1"/>
  <c r="I36" i="23"/>
  <c r="G52" i="23" s="1"/>
  <c r="I45" i="23"/>
  <c r="K38" i="23"/>
  <c r="I54" i="23" s="1"/>
  <c r="H31" i="23"/>
  <c r="F47" i="23" s="1"/>
  <c r="C11" i="23"/>
  <c r="C12" i="23" s="1"/>
  <c r="O34" i="23" s="1"/>
  <c r="H35" i="23"/>
  <c r="F51" i="23" s="1"/>
  <c r="H39" i="23"/>
  <c r="I32" i="23"/>
  <c r="G48" i="23" s="1"/>
  <c r="I31" i="23"/>
  <c r="G47" i="23" s="1"/>
  <c r="K32" i="23"/>
  <c r="I48" i="23" s="1"/>
  <c r="I35" i="23"/>
  <c r="G51" i="23" s="1"/>
  <c r="K36" i="23"/>
  <c r="I52" i="23" s="1"/>
  <c r="N45" i="23"/>
  <c r="K34" i="23"/>
  <c r="I50" i="23" s="1"/>
  <c r="K37" i="23"/>
  <c r="I53" i="23" s="1"/>
  <c r="J31" i="23"/>
  <c r="H47" i="23" s="1"/>
  <c r="C10" i="23"/>
  <c r="H34" i="23"/>
  <c r="F50" i="23" s="1"/>
  <c r="C14" i="23"/>
  <c r="H38" i="23"/>
  <c r="F54" i="23" s="1"/>
  <c r="O45" i="23"/>
  <c r="I34" i="23"/>
  <c r="G50" i="23" s="1"/>
  <c r="K31" i="23"/>
  <c r="I47" i="23" s="1"/>
  <c r="K35" i="23"/>
  <c r="I51" i="23" s="1"/>
  <c r="K39" i="23"/>
  <c r="H33" i="23"/>
  <c r="F49" i="23" s="1"/>
  <c r="H37" i="23"/>
  <c r="F53" i="23" s="1"/>
  <c r="I38" i="22"/>
  <c r="G54" i="22" s="1"/>
  <c r="I34" i="22"/>
  <c r="G50" i="22" s="1"/>
  <c r="G45" i="22"/>
  <c r="I37" i="22"/>
  <c r="G53" i="22" s="1"/>
  <c r="I33" i="22"/>
  <c r="G49" i="22" s="1"/>
  <c r="O45" i="22"/>
  <c r="I35" i="22"/>
  <c r="G51" i="22" s="1"/>
  <c r="I31" i="22"/>
  <c r="G47" i="22" s="1"/>
  <c r="I36" i="22"/>
  <c r="G52" i="22" s="1"/>
  <c r="I32" i="22"/>
  <c r="G48" i="22" s="1"/>
  <c r="K38" i="22"/>
  <c r="I54" i="22" s="1"/>
  <c r="J33" i="22"/>
  <c r="H49" i="22" s="1"/>
  <c r="H45" i="22"/>
  <c r="K33" i="22"/>
  <c r="I49" i="22" s="1"/>
  <c r="K37" i="22"/>
  <c r="I53" i="22" s="1"/>
  <c r="I45" i="22"/>
  <c r="C11" i="22"/>
  <c r="C12" i="22" s="1"/>
  <c r="O34" i="22" s="1"/>
  <c r="G29" i="22"/>
  <c r="K32" i="22"/>
  <c r="I48" i="22" s="1"/>
  <c r="K36" i="22"/>
  <c r="I52" i="22" s="1"/>
  <c r="I39" i="22"/>
  <c r="K34" i="22"/>
  <c r="I50" i="22" s="1"/>
  <c r="H29" i="22"/>
  <c r="C10" i="22"/>
  <c r="J35" i="22"/>
  <c r="H51" i="22" s="1"/>
  <c r="C14" i="22"/>
  <c r="J39" i="22"/>
  <c r="K31" i="22"/>
  <c r="I47" i="22" s="1"/>
  <c r="K35" i="22"/>
  <c r="I51" i="22" s="1"/>
  <c r="J38" i="21"/>
  <c r="H54" i="21" s="1"/>
  <c r="J34" i="21"/>
  <c r="H50" i="21" s="1"/>
  <c r="J35" i="21"/>
  <c r="H51" i="21" s="1"/>
  <c r="J36" i="21"/>
  <c r="H52" i="21" s="1"/>
  <c r="J32" i="21"/>
  <c r="H48" i="21" s="1"/>
  <c r="J37" i="21"/>
  <c r="H53" i="21" s="1"/>
  <c r="H45" i="21"/>
  <c r="J33" i="21"/>
  <c r="H49" i="21" s="1"/>
  <c r="P45" i="21"/>
  <c r="J31" i="21"/>
  <c r="H47" i="21" s="1"/>
  <c r="J39" i="21"/>
  <c r="K29" i="21"/>
  <c r="C11" i="21"/>
  <c r="C12" i="21" s="1"/>
  <c r="O37" i="21" s="1"/>
  <c r="G29" i="21"/>
  <c r="G39" i="21" s="1"/>
  <c r="H29" i="21"/>
  <c r="C10" i="21"/>
  <c r="I29" i="21"/>
  <c r="I39" i="21" s="1"/>
  <c r="J38" i="20"/>
  <c r="H54" i="20" s="1"/>
  <c r="J34" i="20"/>
  <c r="H50" i="20" s="1"/>
  <c r="P45" i="20"/>
  <c r="J35" i="20"/>
  <c r="H51" i="20" s="1"/>
  <c r="J31" i="20"/>
  <c r="H47" i="20" s="1"/>
  <c r="J36" i="20"/>
  <c r="H52" i="20" s="1"/>
  <c r="J32" i="20"/>
  <c r="H48" i="20" s="1"/>
  <c r="J33" i="20"/>
  <c r="H49" i="20" s="1"/>
  <c r="H45" i="20"/>
  <c r="J37" i="20"/>
  <c r="H53" i="20" s="1"/>
  <c r="K29" i="20"/>
  <c r="K39" i="20" s="1"/>
  <c r="C11" i="20"/>
  <c r="C12" i="20" s="1"/>
  <c r="G29" i="20"/>
  <c r="G39" i="20" s="1"/>
  <c r="H29" i="20"/>
  <c r="H39" i="20" s="1"/>
  <c r="C10" i="20"/>
  <c r="C14" i="20"/>
  <c r="J39" i="20"/>
  <c r="I29" i="20"/>
  <c r="J38" i="19"/>
  <c r="H54" i="19" s="1"/>
  <c r="J34" i="19"/>
  <c r="H50" i="19" s="1"/>
  <c r="P45" i="19"/>
  <c r="J35" i="19"/>
  <c r="H51" i="19" s="1"/>
  <c r="J31" i="19"/>
  <c r="H47" i="19" s="1"/>
  <c r="J37" i="19"/>
  <c r="H53" i="19" s="1"/>
  <c r="J36" i="19"/>
  <c r="H52" i="19" s="1"/>
  <c r="J32" i="19"/>
  <c r="H48" i="19" s="1"/>
  <c r="H45" i="19"/>
  <c r="J33" i="19"/>
  <c r="H49" i="19" s="1"/>
  <c r="K29" i="19"/>
  <c r="C11" i="19"/>
  <c r="C12" i="19" s="1"/>
  <c r="O37" i="19" s="1"/>
  <c r="G29" i="19"/>
  <c r="G39" i="19" s="1"/>
  <c r="H29" i="19"/>
  <c r="C10" i="19"/>
  <c r="C14" i="19"/>
  <c r="J39" i="19"/>
  <c r="I29" i="19"/>
  <c r="I39" i="19" s="1"/>
  <c r="I38" i="18"/>
  <c r="G54" i="18" s="1"/>
  <c r="I34" i="18"/>
  <c r="G50" i="18" s="1"/>
  <c r="I31" i="18"/>
  <c r="G47" i="18" s="1"/>
  <c r="O45" i="18"/>
  <c r="I35" i="18"/>
  <c r="G51" i="18" s="1"/>
  <c r="I36" i="18"/>
  <c r="G52" i="18" s="1"/>
  <c r="I32" i="18"/>
  <c r="G48" i="18" s="1"/>
  <c r="I33" i="18"/>
  <c r="G49" i="18" s="1"/>
  <c r="G45" i="18"/>
  <c r="I37" i="18"/>
  <c r="G53" i="18" s="1"/>
  <c r="K29" i="18"/>
  <c r="G29" i="18"/>
  <c r="G39" i="18" s="1"/>
  <c r="J29" i="18"/>
  <c r="C11" i="18"/>
  <c r="C12" i="18" s="1"/>
  <c r="O34" i="18" s="1"/>
  <c r="I39" i="18"/>
  <c r="C10" i="18"/>
  <c r="C14" i="18"/>
  <c r="H29" i="18"/>
  <c r="O32" i="18" l="1"/>
  <c r="O34" i="19"/>
  <c r="P50" i="19" s="1"/>
  <c r="O32" i="19"/>
  <c r="P48" i="20"/>
  <c r="O32" i="21"/>
  <c r="O33" i="21"/>
  <c r="O34" i="21"/>
  <c r="O35" i="21"/>
  <c r="J36" i="22"/>
  <c r="H52" i="22" s="1"/>
  <c r="K39" i="22"/>
  <c r="P45" i="22"/>
  <c r="J32" i="22"/>
  <c r="H48" i="22" s="1"/>
  <c r="J31" i="22"/>
  <c r="H47" i="22" s="1"/>
  <c r="O32" i="22"/>
  <c r="P48" i="22" s="1"/>
  <c r="J34" i="22"/>
  <c r="H50" i="22" s="1"/>
  <c r="P50" i="22" s="1"/>
  <c r="J37" i="22"/>
  <c r="H53" i="22" s="1"/>
  <c r="J34" i="23"/>
  <c r="H50" i="23" s="1"/>
  <c r="H45" i="23"/>
  <c r="J37" i="23"/>
  <c r="H53" i="23" s="1"/>
  <c r="O32" i="23"/>
  <c r="J39" i="23"/>
  <c r="J35" i="23"/>
  <c r="H51" i="23" s="1"/>
  <c r="P51" i="23" s="1"/>
  <c r="J32" i="23"/>
  <c r="H48" i="23" s="1"/>
  <c r="P48" i="23" s="1"/>
  <c r="J36" i="23"/>
  <c r="H52" i="23" s="1"/>
  <c r="J38" i="23"/>
  <c r="H54" i="23" s="1"/>
  <c r="P45" i="23"/>
  <c r="J33" i="24"/>
  <c r="H49" i="24" s="1"/>
  <c r="H33" i="24"/>
  <c r="F49" i="24" s="1"/>
  <c r="J35" i="24"/>
  <c r="H51" i="24" s="1"/>
  <c r="H32" i="24"/>
  <c r="F48" i="24" s="1"/>
  <c r="P45" i="24"/>
  <c r="O39" i="24"/>
  <c r="N45" i="24"/>
  <c r="H35" i="24"/>
  <c r="F51" i="24" s="1"/>
  <c r="H45" i="24"/>
  <c r="K39" i="24"/>
  <c r="O32" i="24"/>
  <c r="K39" i="25"/>
  <c r="F55" i="26"/>
  <c r="O32" i="26"/>
  <c r="O48" i="27"/>
  <c r="O33" i="27"/>
  <c r="P48" i="27"/>
  <c r="O34" i="27"/>
  <c r="Q48" i="27"/>
  <c r="Q54" i="27"/>
  <c r="P54" i="28"/>
  <c r="J36" i="28"/>
  <c r="H52" i="28" s="1"/>
  <c r="J34" i="28"/>
  <c r="H50" i="28" s="1"/>
  <c r="G38" i="28"/>
  <c r="E54" i="28" s="1"/>
  <c r="G39" i="28"/>
  <c r="J37" i="28"/>
  <c r="H53" i="28" s="1"/>
  <c r="J35" i="28"/>
  <c r="H51" i="28" s="1"/>
  <c r="P51" i="28" s="1"/>
  <c r="I31" i="28"/>
  <c r="G47" i="28" s="1"/>
  <c r="O47" i="28" s="1"/>
  <c r="J32" i="28"/>
  <c r="H48" i="28" s="1"/>
  <c r="M49" i="28"/>
  <c r="K37" i="28"/>
  <c r="I53" i="28" s="1"/>
  <c r="K33" i="28"/>
  <c r="I49" i="28" s="1"/>
  <c r="K36" i="28"/>
  <c r="I52" i="28" s="1"/>
  <c r="O48" i="28"/>
  <c r="N48" i="28"/>
  <c r="I38" i="28"/>
  <c r="G54" i="28" s="1"/>
  <c r="O54" i="28" s="1"/>
  <c r="G45" i="28"/>
  <c r="I33" i="28"/>
  <c r="G49" i="28" s="1"/>
  <c r="O49" i="28" s="1"/>
  <c r="I37" i="28"/>
  <c r="G53" i="28" s="1"/>
  <c r="O53" i="28" s="1"/>
  <c r="K38" i="28"/>
  <c r="I54" i="28" s="1"/>
  <c r="E45" i="28"/>
  <c r="G36" i="28"/>
  <c r="E52" i="28" s="1"/>
  <c r="M52" i="28" s="1"/>
  <c r="G32" i="28"/>
  <c r="E48" i="28" s="1"/>
  <c r="M48" i="28" s="1"/>
  <c r="K35" i="28"/>
  <c r="I51" i="28" s="1"/>
  <c r="Q51" i="28" s="1"/>
  <c r="I45" i="28"/>
  <c r="K32" i="28"/>
  <c r="I48" i="28" s="1"/>
  <c r="P48" i="28"/>
  <c r="O50" i="28"/>
  <c r="Q48" i="28"/>
  <c r="P50" i="28"/>
  <c r="Q50" i="28"/>
  <c r="M51" i="28"/>
  <c r="M50" i="28"/>
  <c r="M53" i="29"/>
  <c r="N53" i="29"/>
  <c r="Q53" i="29"/>
  <c r="P56" i="29"/>
  <c r="N56" i="29"/>
  <c r="M56" i="29"/>
  <c r="O56" i="29"/>
  <c r="J31" i="29"/>
  <c r="H47" i="29" s="1"/>
  <c r="P47" i="29" s="1"/>
  <c r="Q48" i="29"/>
  <c r="O48" i="29"/>
  <c r="H39" i="29"/>
  <c r="J35" i="29"/>
  <c r="H51" i="29" s="1"/>
  <c r="J33" i="29"/>
  <c r="H49" i="29" s="1"/>
  <c r="J32" i="29"/>
  <c r="H48" i="29" s="1"/>
  <c r="P48" i="29" s="1"/>
  <c r="N48" i="29"/>
  <c r="J34" i="29"/>
  <c r="H50" i="29" s="1"/>
  <c r="P50" i="29" s="1"/>
  <c r="M54" i="29"/>
  <c r="M49" i="29"/>
  <c r="N49" i="29"/>
  <c r="J37" i="29"/>
  <c r="H53" i="29" s="1"/>
  <c r="P53" i="29" s="1"/>
  <c r="H45" i="29"/>
  <c r="J36" i="29"/>
  <c r="H52" i="29" s="1"/>
  <c r="P52" i="29" s="1"/>
  <c r="I38" i="29"/>
  <c r="G54" i="29" s="1"/>
  <c r="O54" i="29" s="1"/>
  <c r="I37" i="29"/>
  <c r="G53" i="29" s="1"/>
  <c r="O53" i="29" s="1"/>
  <c r="I33" i="29"/>
  <c r="G49" i="29" s="1"/>
  <c r="O49" i="29" s="1"/>
  <c r="G45" i="29"/>
  <c r="E45" i="29"/>
  <c r="G36" i="29"/>
  <c r="E52" i="29" s="1"/>
  <c r="M52" i="29" s="1"/>
  <c r="G32" i="29"/>
  <c r="E48" i="29" s="1"/>
  <c r="M48" i="29" s="1"/>
  <c r="K34" i="30"/>
  <c r="I50" i="30" s="1"/>
  <c r="I45" i="30"/>
  <c r="K37" i="30"/>
  <c r="I53" i="30" s="1"/>
  <c r="K33" i="30"/>
  <c r="I49" i="30" s="1"/>
  <c r="K35" i="30"/>
  <c r="I51" i="30" s="1"/>
  <c r="K36" i="30"/>
  <c r="I52" i="30" s="1"/>
  <c r="K39" i="30"/>
  <c r="K35" i="31"/>
  <c r="I51" i="31" s="1"/>
  <c r="O35" i="31"/>
  <c r="Q51" i="31" s="1"/>
  <c r="K38" i="31"/>
  <c r="I54" i="31" s="1"/>
  <c r="K32" i="31"/>
  <c r="I48" i="31" s="1"/>
  <c r="K37" i="31"/>
  <c r="I53" i="31" s="1"/>
  <c r="K39" i="31"/>
  <c r="O48" i="33"/>
  <c r="N53" i="34"/>
  <c r="Q53" i="34"/>
  <c r="N56" i="32"/>
  <c r="M56" i="32"/>
  <c r="O56" i="32"/>
  <c r="P56" i="32"/>
  <c r="K39" i="32"/>
  <c r="J34" i="33"/>
  <c r="H50" i="33" s="1"/>
  <c r="N50" i="33"/>
  <c r="J33" i="33"/>
  <c r="H49" i="33" s="1"/>
  <c r="M52" i="33"/>
  <c r="J32" i="33"/>
  <c r="H48" i="33" s="1"/>
  <c r="P48" i="33" s="1"/>
  <c r="J31" i="33"/>
  <c r="H47" i="33" s="1"/>
  <c r="O38" i="33"/>
  <c r="P54" i="33" s="1"/>
  <c r="O37" i="33"/>
  <c r="O53" i="33" s="1"/>
  <c r="E45" i="33"/>
  <c r="G36" i="33"/>
  <c r="E52" i="33" s="1"/>
  <c r="G32" i="33"/>
  <c r="E48" i="33" s="1"/>
  <c r="M48" i="33" s="1"/>
  <c r="O33" i="33"/>
  <c r="O49" i="33" s="1"/>
  <c r="N48" i="33"/>
  <c r="P53" i="34"/>
  <c r="E45" i="34"/>
  <c r="G32" i="34"/>
  <c r="E48" i="34" s="1"/>
  <c r="M48" i="34" s="1"/>
  <c r="G36" i="34"/>
  <c r="E52" i="34" s="1"/>
  <c r="O53" i="34"/>
  <c r="O49" i="34"/>
  <c r="M54" i="34"/>
  <c r="K39" i="35"/>
  <c r="K37" i="36"/>
  <c r="I53" i="36" s="1"/>
  <c r="K33" i="36"/>
  <c r="I49" i="36" s="1"/>
  <c r="K36" i="36"/>
  <c r="I52" i="36" s="1"/>
  <c r="K34" i="36"/>
  <c r="I50" i="36" s="1"/>
  <c r="K38" i="36"/>
  <c r="I54" i="36" s="1"/>
  <c r="K39" i="36"/>
  <c r="E45" i="37"/>
  <c r="M45" i="37"/>
  <c r="G32" i="37"/>
  <c r="E48" i="37" s="1"/>
  <c r="M48" i="37" s="1"/>
  <c r="G36" i="37"/>
  <c r="E52" i="37" s="1"/>
  <c r="O35" i="37"/>
  <c r="Q51" i="37" s="1"/>
  <c r="O47" i="37"/>
  <c r="J32" i="42"/>
  <c r="H48" i="42" s="1"/>
  <c r="J34" i="41"/>
  <c r="H50" i="41" s="1"/>
  <c r="P50" i="41" s="1"/>
  <c r="J31" i="41"/>
  <c r="H47" i="41" s="1"/>
  <c r="M45" i="41"/>
  <c r="G32" i="41"/>
  <c r="E48" i="41" s="1"/>
  <c r="H33" i="41"/>
  <c r="F49" i="41" s="1"/>
  <c r="N49" i="41" s="1"/>
  <c r="G39" i="41"/>
  <c r="H45" i="41"/>
  <c r="H39" i="41"/>
  <c r="J39" i="41"/>
  <c r="G38" i="41"/>
  <c r="E54" i="41" s="1"/>
  <c r="M54" i="41" s="1"/>
  <c r="N45" i="41"/>
  <c r="N51" i="41"/>
  <c r="G35" i="41"/>
  <c r="E51" i="41" s="1"/>
  <c r="M51" i="41" s="1"/>
  <c r="J37" i="41"/>
  <c r="H53" i="41" s="1"/>
  <c r="G36" i="41"/>
  <c r="E52" i="41" s="1"/>
  <c r="M52" i="41" s="1"/>
  <c r="Q51" i="41"/>
  <c r="O51" i="41"/>
  <c r="J35" i="41"/>
  <c r="H51" i="41" s="1"/>
  <c r="G34" i="41"/>
  <c r="E50" i="41" s="1"/>
  <c r="J32" i="41"/>
  <c r="H48" i="41" s="1"/>
  <c r="P48" i="41" s="1"/>
  <c r="H36" i="41"/>
  <c r="F52" i="41" s="1"/>
  <c r="G33" i="41"/>
  <c r="E49" i="41" s="1"/>
  <c r="M48" i="41"/>
  <c r="P51" i="41"/>
  <c r="K39" i="40"/>
  <c r="K33" i="39"/>
  <c r="I49" i="39" s="1"/>
  <c r="K31" i="39"/>
  <c r="I47" i="39" s="1"/>
  <c r="J39" i="39"/>
  <c r="K34" i="39"/>
  <c r="I50" i="39" s="1"/>
  <c r="J37" i="39"/>
  <c r="H53" i="39" s="1"/>
  <c r="K39" i="39"/>
  <c r="I55" i="39" s="1"/>
  <c r="I45" i="39"/>
  <c r="K32" i="39"/>
  <c r="I48" i="39" s="1"/>
  <c r="K36" i="39"/>
  <c r="I52" i="39" s="1"/>
  <c r="K35" i="39"/>
  <c r="I51" i="39" s="1"/>
  <c r="K37" i="39"/>
  <c r="I53" i="39" s="1"/>
  <c r="H34" i="38"/>
  <c r="F50" i="38" s="1"/>
  <c r="H31" i="38"/>
  <c r="F47" i="38" s="1"/>
  <c r="H38" i="38"/>
  <c r="F54" i="38" s="1"/>
  <c r="H45" i="38"/>
  <c r="H33" i="38"/>
  <c r="F49" i="38" s="1"/>
  <c r="J33" i="38"/>
  <c r="H49" i="38" s="1"/>
  <c r="H37" i="38"/>
  <c r="F53" i="38" s="1"/>
  <c r="H39" i="38"/>
  <c r="J37" i="38"/>
  <c r="H53" i="38" s="1"/>
  <c r="H35" i="38"/>
  <c r="F51" i="38" s="1"/>
  <c r="P45" i="38"/>
  <c r="J34" i="38"/>
  <c r="H50" i="38" s="1"/>
  <c r="H36" i="38"/>
  <c r="F52" i="38" s="1"/>
  <c r="N52" i="38" s="1"/>
  <c r="J38" i="38"/>
  <c r="H54" i="38" s="1"/>
  <c r="J31" i="38"/>
  <c r="H47" i="38" s="1"/>
  <c r="J35" i="38"/>
  <c r="H51" i="38" s="1"/>
  <c r="H32" i="38"/>
  <c r="F48" i="38" s="1"/>
  <c r="N45" i="38"/>
  <c r="J32" i="38"/>
  <c r="H48" i="38" s="1"/>
  <c r="J39" i="38"/>
  <c r="O35" i="42"/>
  <c r="P51" i="42" s="1"/>
  <c r="O37" i="42"/>
  <c r="O36" i="42"/>
  <c r="O38" i="42"/>
  <c r="P54" i="42" s="1"/>
  <c r="O31" i="42"/>
  <c r="O47" i="42" s="1"/>
  <c r="O33" i="42"/>
  <c r="P49" i="42" s="1"/>
  <c r="O39" i="42"/>
  <c r="Q55" i="42" s="1"/>
  <c r="I39" i="42"/>
  <c r="I37" i="42"/>
  <c r="G53" i="42" s="1"/>
  <c r="O53" i="42" s="1"/>
  <c r="I38" i="42"/>
  <c r="G54" i="42" s="1"/>
  <c r="G45" i="42"/>
  <c r="I32" i="42"/>
  <c r="G48" i="42" s="1"/>
  <c r="I31" i="42"/>
  <c r="G47" i="42" s="1"/>
  <c r="I32" i="39"/>
  <c r="G48" i="39" s="1"/>
  <c r="I31" i="39"/>
  <c r="G47" i="39" s="1"/>
  <c r="I38" i="39"/>
  <c r="G54" i="39" s="1"/>
  <c r="I33" i="39"/>
  <c r="G49" i="39" s="1"/>
  <c r="G45" i="39"/>
  <c r="I37" i="39"/>
  <c r="G53" i="39" s="1"/>
  <c r="O53" i="39" s="1"/>
  <c r="P53" i="41"/>
  <c r="N53" i="41"/>
  <c r="J38" i="41"/>
  <c r="H54" i="41" s="1"/>
  <c r="P54" i="41" s="1"/>
  <c r="P45" i="41"/>
  <c r="I38" i="41"/>
  <c r="G54" i="41" s="1"/>
  <c r="O54" i="41" s="1"/>
  <c r="I33" i="41"/>
  <c r="G49" i="41" s="1"/>
  <c r="I37" i="41"/>
  <c r="G53" i="41" s="1"/>
  <c r="O53" i="41" s="1"/>
  <c r="G45" i="41"/>
  <c r="N48" i="41"/>
  <c r="Q53" i="37"/>
  <c r="M53" i="37"/>
  <c r="O53" i="37"/>
  <c r="P53" i="37"/>
  <c r="P52" i="38"/>
  <c r="Q48" i="41"/>
  <c r="O48" i="41"/>
  <c r="M53" i="41"/>
  <c r="Q52" i="41"/>
  <c r="P52" i="41"/>
  <c r="O52" i="41"/>
  <c r="Q48" i="42"/>
  <c r="O51" i="42"/>
  <c r="O33" i="24"/>
  <c r="P49" i="24" s="1"/>
  <c r="N50" i="24"/>
  <c r="Q48" i="24"/>
  <c r="P48" i="24"/>
  <c r="O31" i="24"/>
  <c r="O47" i="24" s="1"/>
  <c r="O36" i="24"/>
  <c r="N52" i="24" s="1"/>
  <c r="O48" i="24"/>
  <c r="Q53" i="27"/>
  <c r="P52" i="27"/>
  <c r="Q53" i="28"/>
  <c r="M53" i="28"/>
  <c r="P53" i="28"/>
  <c r="N53" i="28"/>
  <c r="O50" i="29"/>
  <c r="Q54" i="29"/>
  <c r="N50" i="29"/>
  <c r="Q50" i="29"/>
  <c r="M47" i="29"/>
  <c r="N54" i="29"/>
  <c r="O35" i="30"/>
  <c r="P51" i="30" s="1"/>
  <c r="O31" i="32"/>
  <c r="O47" i="32" s="1"/>
  <c r="O36" i="32"/>
  <c r="P52" i="32" s="1"/>
  <c r="Q51" i="33"/>
  <c r="O47" i="34"/>
  <c r="M47" i="34"/>
  <c r="O36" i="35"/>
  <c r="O31" i="36"/>
  <c r="Q47" i="36" s="1"/>
  <c r="M54" i="37"/>
  <c r="P48" i="40"/>
  <c r="Q53" i="42"/>
  <c r="P53" i="42"/>
  <c r="N50" i="41"/>
  <c r="Q47" i="41"/>
  <c r="N54" i="41"/>
  <c r="O47" i="41"/>
  <c r="Q54" i="41"/>
  <c r="O50" i="41"/>
  <c r="M50" i="41"/>
  <c r="N52" i="41"/>
  <c r="O36" i="40"/>
  <c r="P52" i="40" s="1"/>
  <c r="O48" i="40"/>
  <c r="O33" i="40"/>
  <c r="Q49" i="40" s="1"/>
  <c r="O35" i="38"/>
  <c r="O53" i="38" s="1"/>
  <c r="O31" i="38"/>
  <c r="P49" i="38" s="1"/>
  <c r="O48" i="37"/>
  <c r="Q48" i="37"/>
  <c r="O52" i="37"/>
  <c r="P48" i="37"/>
  <c r="O39" i="36"/>
  <c r="Q54" i="36"/>
  <c r="Q48" i="35"/>
  <c r="O51" i="34"/>
  <c r="M51" i="34"/>
  <c r="N51" i="34"/>
  <c r="Q51" i="34"/>
  <c r="P51" i="34"/>
  <c r="N47" i="33"/>
  <c r="P47" i="33"/>
  <c r="O47" i="33"/>
  <c r="P55" i="33"/>
  <c r="O51" i="33"/>
  <c r="O52" i="33"/>
  <c r="M47" i="33"/>
  <c r="Q48" i="31"/>
  <c r="Q47" i="29"/>
  <c r="M50" i="29"/>
  <c r="P54" i="29"/>
  <c r="Q49" i="29"/>
  <c r="O47" i="29"/>
  <c r="P47" i="28"/>
  <c r="Q52" i="28"/>
  <c r="N51" i="28"/>
  <c r="N54" i="28"/>
  <c r="Q49" i="27"/>
  <c r="P53" i="27"/>
  <c r="O53" i="27"/>
  <c r="O54" i="27"/>
  <c r="P50" i="27"/>
  <c r="P49" i="27"/>
  <c r="O38" i="24"/>
  <c r="Q54" i="24" s="1"/>
  <c r="O35" i="23"/>
  <c r="O51" i="23" s="1"/>
  <c r="P51" i="21"/>
  <c r="O31" i="21"/>
  <c r="P47" i="21" s="1"/>
  <c r="O38" i="20"/>
  <c r="P54" i="20" s="1"/>
  <c r="O31" i="20"/>
  <c r="P47" i="20" s="1"/>
  <c r="Q51" i="42"/>
  <c r="F45" i="42"/>
  <c r="H37" i="42"/>
  <c r="F53" i="42" s="1"/>
  <c r="N53" i="42" s="1"/>
  <c r="H33" i="42"/>
  <c r="F49" i="42" s="1"/>
  <c r="H38" i="42"/>
  <c r="F54" i="42" s="1"/>
  <c r="H34" i="42"/>
  <c r="F50" i="42" s="1"/>
  <c r="N50" i="42" s="1"/>
  <c r="N45" i="42"/>
  <c r="H39" i="42"/>
  <c r="H35" i="42"/>
  <c r="F51" i="42" s="1"/>
  <c r="N51" i="42" s="1"/>
  <c r="H31" i="42"/>
  <c r="F47" i="42" s="1"/>
  <c r="N47" i="42" s="1"/>
  <c r="H36" i="42"/>
  <c r="F52" i="42" s="1"/>
  <c r="N52" i="42" s="1"/>
  <c r="H32" i="42"/>
  <c r="F48" i="42" s="1"/>
  <c r="P52" i="42"/>
  <c r="Q50" i="42"/>
  <c r="H55" i="42"/>
  <c r="Q52" i="42"/>
  <c r="O50" i="42"/>
  <c r="P50" i="42"/>
  <c r="G39" i="42"/>
  <c r="E45" i="42"/>
  <c r="G37" i="42"/>
  <c r="E53" i="42" s="1"/>
  <c r="M53" i="42" s="1"/>
  <c r="G33" i="42"/>
  <c r="E49" i="42" s="1"/>
  <c r="G35" i="42"/>
  <c r="E51" i="42" s="1"/>
  <c r="M51" i="42" s="1"/>
  <c r="G31" i="42"/>
  <c r="E47" i="42" s="1"/>
  <c r="G38" i="42"/>
  <c r="E54" i="42" s="1"/>
  <c r="G34" i="42"/>
  <c r="E50" i="42" s="1"/>
  <c r="M50" i="42" s="1"/>
  <c r="M45" i="42"/>
  <c r="G36" i="42"/>
  <c r="E52" i="42" s="1"/>
  <c r="M52" i="42" s="1"/>
  <c r="G32" i="42"/>
  <c r="E48" i="42" s="1"/>
  <c r="M48" i="42" s="1"/>
  <c r="O52" i="42"/>
  <c r="O49" i="41"/>
  <c r="Q49" i="41"/>
  <c r="M49" i="41"/>
  <c r="N47" i="41"/>
  <c r="P49" i="41"/>
  <c r="M47" i="41"/>
  <c r="P47" i="41"/>
  <c r="Q50" i="41"/>
  <c r="G55" i="41"/>
  <c r="O55" i="41" s="1"/>
  <c r="E55" i="41"/>
  <c r="M55" i="41" s="1"/>
  <c r="I55" i="41"/>
  <c r="H55" i="41"/>
  <c r="P55" i="41" s="1"/>
  <c r="Q53" i="41"/>
  <c r="O31" i="40"/>
  <c r="Q47" i="40" s="1"/>
  <c r="P51" i="40"/>
  <c r="E45" i="40"/>
  <c r="G37" i="40"/>
  <c r="E53" i="40" s="1"/>
  <c r="G33" i="40"/>
  <c r="E49" i="40" s="1"/>
  <c r="G36" i="40"/>
  <c r="E52" i="40" s="1"/>
  <c r="G38" i="40"/>
  <c r="E54" i="40" s="1"/>
  <c r="G34" i="40"/>
  <c r="E50" i="40" s="1"/>
  <c r="M45" i="40"/>
  <c r="G39" i="40"/>
  <c r="G35" i="40"/>
  <c r="E51" i="40" s="1"/>
  <c r="M51" i="40" s="1"/>
  <c r="G31" i="40"/>
  <c r="E47" i="40" s="1"/>
  <c r="G32" i="40"/>
  <c r="E48" i="40" s="1"/>
  <c r="M48" i="40" s="1"/>
  <c r="Q48" i="40"/>
  <c r="O39" i="40"/>
  <c r="O51" i="40"/>
  <c r="H55" i="40"/>
  <c r="P50" i="40"/>
  <c r="Q51" i="40"/>
  <c r="F45" i="40"/>
  <c r="H37" i="40"/>
  <c r="F53" i="40" s="1"/>
  <c r="H33" i="40"/>
  <c r="F49" i="40" s="1"/>
  <c r="H38" i="40"/>
  <c r="F54" i="40" s="1"/>
  <c r="H34" i="40"/>
  <c r="F50" i="40" s="1"/>
  <c r="N45" i="40"/>
  <c r="H35" i="40"/>
  <c r="F51" i="40" s="1"/>
  <c r="N51" i="40" s="1"/>
  <c r="H31" i="40"/>
  <c r="F47" i="40" s="1"/>
  <c r="H36" i="40"/>
  <c r="F52" i="40" s="1"/>
  <c r="H32" i="40"/>
  <c r="F48" i="40" s="1"/>
  <c r="N48" i="40" s="1"/>
  <c r="H39" i="40"/>
  <c r="O37" i="40"/>
  <c r="Q53" i="40" s="1"/>
  <c r="G55" i="40"/>
  <c r="O38" i="40"/>
  <c r="P54" i="40" s="1"/>
  <c r="G55" i="39"/>
  <c r="O39" i="39"/>
  <c r="E55" i="39"/>
  <c r="O38" i="39"/>
  <c r="M54" i="39" s="1"/>
  <c r="O31" i="39"/>
  <c r="Q47" i="39" s="1"/>
  <c r="M50" i="39"/>
  <c r="Q53" i="39"/>
  <c r="O33" i="39"/>
  <c r="O36" i="39"/>
  <c r="M52" i="39" s="1"/>
  <c r="F55" i="39"/>
  <c r="P53" i="39"/>
  <c r="M53" i="39"/>
  <c r="O51" i="39"/>
  <c r="M48" i="39"/>
  <c r="N53" i="39"/>
  <c r="I55" i="38"/>
  <c r="O33" i="38"/>
  <c r="O52" i="38"/>
  <c r="G55" i="38"/>
  <c r="O29" i="38"/>
  <c r="E45" i="38"/>
  <c r="G37" i="38"/>
  <c r="E53" i="38" s="1"/>
  <c r="G33" i="38"/>
  <c r="E49" i="38" s="1"/>
  <c r="G38" i="38"/>
  <c r="E54" i="38" s="1"/>
  <c r="G34" i="38"/>
  <c r="E50" i="38" s="1"/>
  <c r="M45" i="38"/>
  <c r="G39" i="38"/>
  <c r="G35" i="38"/>
  <c r="E51" i="38" s="1"/>
  <c r="G31" i="38"/>
  <c r="E47" i="38" s="1"/>
  <c r="G36" i="38"/>
  <c r="E52" i="38" s="1"/>
  <c r="M52" i="38" s="1"/>
  <c r="G32" i="38"/>
  <c r="E48" i="38" s="1"/>
  <c r="O37" i="38"/>
  <c r="O48" i="38"/>
  <c r="O36" i="38"/>
  <c r="O54" i="38" s="1"/>
  <c r="Q45" i="38"/>
  <c r="K35" i="38"/>
  <c r="I51" i="38" s="1"/>
  <c r="K31" i="38"/>
  <c r="I47" i="38" s="1"/>
  <c r="K36" i="38"/>
  <c r="I52" i="38" s="1"/>
  <c r="Q52" i="38" s="1"/>
  <c r="K32" i="38"/>
  <c r="I48" i="38" s="1"/>
  <c r="I45" i="38"/>
  <c r="K37" i="38"/>
  <c r="I53" i="38" s="1"/>
  <c r="K33" i="38"/>
  <c r="I49" i="38" s="1"/>
  <c r="K38" i="38"/>
  <c r="I54" i="38" s="1"/>
  <c r="K34" i="38"/>
  <c r="I50" i="38" s="1"/>
  <c r="Q47" i="37"/>
  <c r="Q52" i="37"/>
  <c r="P50" i="37"/>
  <c r="M50" i="37"/>
  <c r="P54" i="37"/>
  <c r="P49" i="37"/>
  <c r="I55" i="37"/>
  <c r="M47" i="37"/>
  <c r="O54" i="37"/>
  <c r="Q54" i="37"/>
  <c r="P52" i="37"/>
  <c r="M52" i="37"/>
  <c r="P55" i="37"/>
  <c r="Q49" i="37"/>
  <c r="F45" i="37"/>
  <c r="H37" i="37"/>
  <c r="F53" i="37" s="1"/>
  <c r="N53" i="37" s="1"/>
  <c r="H33" i="37"/>
  <c r="F49" i="37" s="1"/>
  <c r="N49" i="37" s="1"/>
  <c r="H39" i="37"/>
  <c r="H35" i="37"/>
  <c r="F51" i="37" s="1"/>
  <c r="H38" i="37"/>
  <c r="F54" i="37" s="1"/>
  <c r="N54" i="37" s="1"/>
  <c r="H34" i="37"/>
  <c r="F50" i="37" s="1"/>
  <c r="N50" i="37" s="1"/>
  <c r="N45" i="37"/>
  <c r="H31" i="37"/>
  <c r="F47" i="37" s="1"/>
  <c r="N47" i="37" s="1"/>
  <c r="H36" i="37"/>
  <c r="F52" i="37" s="1"/>
  <c r="N52" i="37" s="1"/>
  <c r="H32" i="37"/>
  <c r="F48" i="37" s="1"/>
  <c r="N48" i="37" s="1"/>
  <c r="E55" i="37"/>
  <c r="M55" i="37" s="1"/>
  <c r="Q50" i="37"/>
  <c r="P47" i="37"/>
  <c r="O50" i="37"/>
  <c r="G55" i="37"/>
  <c r="O55" i="37" s="1"/>
  <c r="E55" i="36"/>
  <c r="M55" i="36" s="1"/>
  <c r="F45" i="36"/>
  <c r="H37" i="36"/>
  <c r="F53" i="36" s="1"/>
  <c r="H33" i="36"/>
  <c r="F49" i="36" s="1"/>
  <c r="H38" i="36"/>
  <c r="F54" i="36" s="1"/>
  <c r="H34" i="36"/>
  <c r="F50" i="36" s="1"/>
  <c r="N45" i="36"/>
  <c r="H35" i="36"/>
  <c r="F51" i="36" s="1"/>
  <c r="H31" i="36"/>
  <c r="F47" i="36" s="1"/>
  <c r="N47" i="36" s="1"/>
  <c r="H36" i="36"/>
  <c r="F52" i="36" s="1"/>
  <c r="H32" i="36"/>
  <c r="F48" i="36" s="1"/>
  <c r="N48" i="36" s="1"/>
  <c r="Q50" i="36"/>
  <c r="O33" i="36"/>
  <c r="P48" i="36"/>
  <c r="O35" i="36"/>
  <c r="P51" i="36" s="1"/>
  <c r="H39" i="36"/>
  <c r="G55" i="36"/>
  <c r="O55" i="36" s="1"/>
  <c r="I38" i="36"/>
  <c r="G54" i="36" s="1"/>
  <c r="I34" i="36"/>
  <c r="G50" i="36" s="1"/>
  <c r="I33" i="36"/>
  <c r="G49" i="36" s="1"/>
  <c r="O45" i="36"/>
  <c r="I35" i="36"/>
  <c r="G51" i="36" s="1"/>
  <c r="I31" i="36"/>
  <c r="G47" i="36" s="1"/>
  <c r="G45" i="36"/>
  <c r="I36" i="36"/>
  <c r="G52" i="36" s="1"/>
  <c r="I32" i="36"/>
  <c r="G48" i="36" s="1"/>
  <c r="O48" i="36" s="1"/>
  <c r="I37" i="36"/>
  <c r="G53" i="36" s="1"/>
  <c r="O36" i="36"/>
  <c r="Q52" i="36" s="1"/>
  <c r="Q48" i="36"/>
  <c r="P53" i="36"/>
  <c r="H55" i="36"/>
  <c r="P55" i="36" s="1"/>
  <c r="E45" i="36"/>
  <c r="G37" i="36"/>
  <c r="E53" i="36" s="1"/>
  <c r="G33" i="36"/>
  <c r="E49" i="36" s="1"/>
  <c r="G38" i="36"/>
  <c r="E54" i="36" s="1"/>
  <c r="G34" i="36"/>
  <c r="E50" i="36" s="1"/>
  <c r="G32" i="36"/>
  <c r="E48" i="36" s="1"/>
  <c r="M48" i="36" s="1"/>
  <c r="M45" i="36"/>
  <c r="G36" i="36"/>
  <c r="E52" i="36" s="1"/>
  <c r="G35" i="36"/>
  <c r="E51" i="36" s="1"/>
  <c r="G31" i="36"/>
  <c r="E47" i="36" s="1"/>
  <c r="M47" i="36" s="1"/>
  <c r="P49" i="36"/>
  <c r="P54" i="36"/>
  <c r="E55" i="35"/>
  <c r="O31" i="35"/>
  <c r="P47" i="35" s="1"/>
  <c r="O39" i="35"/>
  <c r="O38" i="35"/>
  <c r="Q54" i="35" s="1"/>
  <c r="P48" i="35"/>
  <c r="F45" i="35"/>
  <c r="H37" i="35"/>
  <c r="F53" i="35" s="1"/>
  <c r="H33" i="35"/>
  <c r="F49" i="35" s="1"/>
  <c r="H38" i="35"/>
  <c r="F54" i="35" s="1"/>
  <c r="H34" i="35"/>
  <c r="F50" i="35" s="1"/>
  <c r="N45" i="35"/>
  <c r="H35" i="35"/>
  <c r="F51" i="35" s="1"/>
  <c r="H31" i="35"/>
  <c r="F47" i="35" s="1"/>
  <c r="H36" i="35"/>
  <c r="F52" i="35" s="1"/>
  <c r="N52" i="35" s="1"/>
  <c r="H32" i="35"/>
  <c r="F48" i="35" s="1"/>
  <c r="N48" i="35" s="1"/>
  <c r="Q50" i="35"/>
  <c r="O33" i="35"/>
  <c r="Q49" i="35" s="1"/>
  <c r="P52" i="35"/>
  <c r="O35" i="35"/>
  <c r="P51" i="35" s="1"/>
  <c r="H39" i="35"/>
  <c r="I33" i="35"/>
  <c r="G49" i="35" s="1"/>
  <c r="I38" i="35"/>
  <c r="G54" i="35" s="1"/>
  <c r="I34" i="35"/>
  <c r="G50" i="35" s="1"/>
  <c r="O45" i="35"/>
  <c r="I35" i="35"/>
  <c r="G51" i="35" s="1"/>
  <c r="I31" i="35"/>
  <c r="G47" i="35" s="1"/>
  <c r="G45" i="35"/>
  <c r="I37" i="35"/>
  <c r="G53" i="35" s="1"/>
  <c r="I36" i="35"/>
  <c r="G52" i="35" s="1"/>
  <c r="O52" i="35" s="1"/>
  <c r="I32" i="35"/>
  <c r="G48" i="35" s="1"/>
  <c r="O48" i="35" s="1"/>
  <c r="I39" i="35"/>
  <c r="Q52" i="35"/>
  <c r="O37" i="35"/>
  <c r="Q53" i="35" s="1"/>
  <c r="H55" i="35"/>
  <c r="E45" i="35"/>
  <c r="G37" i="35"/>
  <c r="E53" i="35" s="1"/>
  <c r="G33" i="35"/>
  <c r="E49" i="35" s="1"/>
  <c r="G36" i="35"/>
  <c r="E52" i="35" s="1"/>
  <c r="M52" i="35" s="1"/>
  <c r="G38" i="35"/>
  <c r="E54" i="35" s="1"/>
  <c r="G34" i="35"/>
  <c r="E50" i="35" s="1"/>
  <c r="G32" i="35"/>
  <c r="E48" i="35" s="1"/>
  <c r="M48" i="35" s="1"/>
  <c r="M45" i="35"/>
  <c r="G35" i="35"/>
  <c r="E51" i="35" s="1"/>
  <c r="G31" i="35"/>
  <c r="E47" i="35" s="1"/>
  <c r="P54" i="35"/>
  <c r="O50" i="34"/>
  <c r="M49" i="34"/>
  <c r="P47" i="34"/>
  <c r="Q50" i="34"/>
  <c r="N50" i="34"/>
  <c r="O52" i="34"/>
  <c r="Q47" i="34"/>
  <c r="G55" i="34"/>
  <c r="O55" i="34" s="1"/>
  <c r="Q49" i="34"/>
  <c r="P49" i="34"/>
  <c r="N54" i="34"/>
  <c r="O54" i="34"/>
  <c r="O48" i="34"/>
  <c r="N48" i="34"/>
  <c r="N49" i="34"/>
  <c r="N52" i="34"/>
  <c r="Q52" i="34"/>
  <c r="P48" i="34"/>
  <c r="I55" i="34"/>
  <c r="H55" i="34"/>
  <c r="P55" i="34" s="1"/>
  <c r="P52" i="34"/>
  <c r="Q54" i="34"/>
  <c r="N47" i="34"/>
  <c r="M55" i="34"/>
  <c r="M52" i="34"/>
  <c r="M50" i="34"/>
  <c r="Q48" i="34"/>
  <c r="F55" i="34"/>
  <c r="N55" i="34" s="1"/>
  <c r="F55" i="33"/>
  <c r="N55" i="33" s="1"/>
  <c r="Q47" i="33"/>
  <c r="G55" i="33"/>
  <c r="O55" i="33" s="1"/>
  <c r="M51" i="33"/>
  <c r="Q52" i="33"/>
  <c r="P52" i="33"/>
  <c r="I55" i="33"/>
  <c r="P51" i="33"/>
  <c r="N52" i="33"/>
  <c r="E55" i="33"/>
  <c r="M55" i="33" s="1"/>
  <c r="N51" i="33"/>
  <c r="H55" i="32"/>
  <c r="O35" i="32"/>
  <c r="N51" i="32" s="1"/>
  <c r="N48" i="32"/>
  <c r="G55" i="32"/>
  <c r="F55" i="32"/>
  <c r="Q48" i="32"/>
  <c r="P48" i="32"/>
  <c r="O38" i="32"/>
  <c r="O54" i="32" s="1"/>
  <c r="O37" i="32"/>
  <c r="N53" i="32" s="1"/>
  <c r="E45" i="32"/>
  <c r="G37" i="32"/>
  <c r="E53" i="32" s="1"/>
  <c r="G33" i="32"/>
  <c r="E49" i="32" s="1"/>
  <c r="G32" i="32"/>
  <c r="E48" i="32" s="1"/>
  <c r="M48" i="32" s="1"/>
  <c r="G38" i="32"/>
  <c r="E54" i="32" s="1"/>
  <c r="G34" i="32"/>
  <c r="E50" i="32" s="1"/>
  <c r="G36" i="32"/>
  <c r="E52" i="32" s="1"/>
  <c r="M45" i="32"/>
  <c r="G35" i="32"/>
  <c r="E51" i="32" s="1"/>
  <c r="G31" i="32"/>
  <c r="E47" i="32" s="1"/>
  <c r="O33" i="32"/>
  <c r="N49" i="32" s="1"/>
  <c r="O48" i="32"/>
  <c r="O39" i="32"/>
  <c r="O52" i="32"/>
  <c r="Q54" i="32"/>
  <c r="O50" i="32"/>
  <c r="E55" i="32"/>
  <c r="O38" i="31"/>
  <c r="Q54" i="31" s="1"/>
  <c r="O39" i="31"/>
  <c r="F45" i="31"/>
  <c r="H37" i="31"/>
  <c r="F53" i="31" s="1"/>
  <c r="H33" i="31"/>
  <c r="F49" i="31" s="1"/>
  <c r="H38" i="31"/>
  <c r="F54" i="31" s="1"/>
  <c r="H34" i="31"/>
  <c r="F50" i="31" s="1"/>
  <c r="N45" i="31"/>
  <c r="H35" i="31"/>
  <c r="F51" i="31" s="1"/>
  <c r="H31" i="31"/>
  <c r="F47" i="31" s="1"/>
  <c r="N47" i="31" s="1"/>
  <c r="H36" i="31"/>
  <c r="F52" i="31" s="1"/>
  <c r="H32" i="31"/>
  <c r="F48" i="31" s="1"/>
  <c r="N48" i="31" s="1"/>
  <c r="Q50" i="31"/>
  <c r="P47" i="31"/>
  <c r="G36" i="31"/>
  <c r="E52" i="31" s="1"/>
  <c r="E45" i="31"/>
  <c r="G37" i="31"/>
  <c r="E53" i="31" s="1"/>
  <c r="G33" i="31"/>
  <c r="E49" i="31" s="1"/>
  <c r="G32" i="31"/>
  <c r="E48" i="31" s="1"/>
  <c r="M48" i="31" s="1"/>
  <c r="G38" i="31"/>
  <c r="E54" i="31" s="1"/>
  <c r="G34" i="31"/>
  <c r="E50" i="31" s="1"/>
  <c r="M45" i="31"/>
  <c r="G35" i="31"/>
  <c r="E51" i="31" s="1"/>
  <c r="G31" i="31"/>
  <c r="E47" i="31" s="1"/>
  <c r="M47" i="31" s="1"/>
  <c r="Q47" i="31"/>
  <c r="H39" i="31"/>
  <c r="P51" i="31"/>
  <c r="H55" i="31"/>
  <c r="I38" i="31"/>
  <c r="G54" i="31" s="1"/>
  <c r="I34" i="31"/>
  <c r="G50" i="31" s="1"/>
  <c r="O45" i="31"/>
  <c r="I35" i="31"/>
  <c r="G51" i="31" s="1"/>
  <c r="I31" i="31"/>
  <c r="G47" i="31" s="1"/>
  <c r="O47" i="31" s="1"/>
  <c r="I37" i="31"/>
  <c r="G53" i="31" s="1"/>
  <c r="I36" i="31"/>
  <c r="G52" i="31" s="1"/>
  <c r="I32" i="31"/>
  <c r="G48" i="31" s="1"/>
  <c r="O48" i="31" s="1"/>
  <c r="G45" i="31"/>
  <c r="I33" i="31"/>
  <c r="G49" i="31" s="1"/>
  <c r="O37" i="31"/>
  <c r="P53" i="31" s="1"/>
  <c r="O33" i="31"/>
  <c r="P49" i="31" s="1"/>
  <c r="I39" i="31"/>
  <c r="P48" i="31"/>
  <c r="O36" i="31"/>
  <c r="P52" i="31" s="1"/>
  <c r="G39" i="31"/>
  <c r="H55" i="30"/>
  <c r="E45" i="30"/>
  <c r="G37" i="30"/>
  <c r="E53" i="30" s="1"/>
  <c r="G33" i="30"/>
  <c r="E49" i="30" s="1"/>
  <c r="G36" i="30"/>
  <c r="E52" i="30" s="1"/>
  <c r="G38" i="30"/>
  <c r="E54" i="30" s="1"/>
  <c r="G34" i="30"/>
  <c r="E50" i="30" s="1"/>
  <c r="M45" i="30"/>
  <c r="G39" i="30"/>
  <c r="G35" i="30"/>
  <c r="E51" i="30" s="1"/>
  <c r="M51" i="30" s="1"/>
  <c r="G31" i="30"/>
  <c r="E47" i="30" s="1"/>
  <c r="G32" i="30"/>
  <c r="E48" i="30" s="1"/>
  <c r="M48" i="30" s="1"/>
  <c r="O39" i="30"/>
  <c r="O38" i="30"/>
  <c r="Q54" i="30" s="1"/>
  <c r="P48" i="30"/>
  <c r="O31" i="30"/>
  <c r="Q47" i="30" s="1"/>
  <c r="Q50" i="30"/>
  <c r="O33" i="30"/>
  <c r="P49" i="30" s="1"/>
  <c r="Q51" i="30"/>
  <c r="F45" i="30"/>
  <c r="H37" i="30"/>
  <c r="F53" i="30" s="1"/>
  <c r="H33" i="30"/>
  <c r="F49" i="30" s="1"/>
  <c r="H38" i="30"/>
  <c r="F54" i="30" s="1"/>
  <c r="H34" i="30"/>
  <c r="F50" i="30" s="1"/>
  <c r="N45" i="30"/>
  <c r="H35" i="30"/>
  <c r="F51" i="30" s="1"/>
  <c r="N51" i="30" s="1"/>
  <c r="H31" i="30"/>
  <c r="F47" i="30" s="1"/>
  <c r="H36" i="30"/>
  <c r="F52" i="30" s="1"/>
  <c r="H32" i="30"/>
  <c r="F48" i="30" s="1"/>
  <c r="N48" i="30" s="1"/>
  <c r="H39" i="30"/>
  <c r="I33" i="30"/>
  <c r="G49" i="30" s="1"/>
  <c r="I38" i="30"/>
  <c r="G54" i="30" s="1"/>
  <c r="I34" i="30"/>
  <c r="G50" i="30" s="1"/>
  <c r="O45" i="30"/>
  <c r="I35" i="30"/>
  <c r="G51" i="30" s="1"/>
  <c r="I31" i="30"/>
  <c r="G47" i="30" s="1"/>
  <c r="I37" i="30"/>
  <c r="G53" i="30" s="1"/>
  <c r="I36" i="30"/>
  <c r="G52" i="30" s="1"/>
  <c r="I32" i="30"/>
  <c r="G48" i="30" s="1"/>
  <c r="O48" i="30" s="1"/>
  <c r="G45" i="30"/>
  <c r="I39" i="30"/>
  <c r="O37" i="30"/>
  <c r="Q53" i="30" s="1"/>
  <c r="O36" i="30"/>
  <c r="P52" i="30" s="1"/>
  <c r="Q48" i="30"/>
  <c r="P54" i="30"/>
  <c r="H55" i="29"/>
  <c r="P55" i="29" s="1"/>
  <c r="G55" i="29"/>
  <c r="O55" i="29" s="1"/>
  <c r="Q51" i="29"/>
  <c r="E55" i="29"/>
  <c r="M55" i="29" s="1"/>
  <c r="I55" i="29"/>
  <c r="P51" i="29"/>
  <c r="Q52" i="29"/>
  <c r="O51" i="29"/>
  <c r="N51" i="29"/>
  <c r="O52" i="29"/>
  <c r="M51" i="29"/>
  <c r="N52" i="29"/>
  <c r="N47" i="29"/>
  <c r="P49" i="29"/>
  <c r="N52" i="28"/>
  <c r="Q47" i="28"/>
  <c r="O52" i="28"/>
  <c r="N47" i="28"/>
  <c r="P49" i="28"/>
  <c r="G55" i="28"/>
  <c r="O55" i="28" s="1"/>
  <c r="M54" i="28"/>
  <c r="Q49" i="28"/>
  <c r="F55" i="28"/>
  <c r="N55" i="28" s="1"/>
  <c r="P55" i="28"/>
  <c r="I55" i="28"/>
  <c r="P52" i="28"/>
  <c r="O51" i="28"/>
  <c r="Q54" i="28"/>
  <c r="M47" i="28"/>
  <c r="N50" i="28"/>
  <c r="E55" i="28"/>
  <c r="M55" i="28" s="1"/>
  <c r="N49" i="28"/>
  <c r="O51" i="27"/>
  <c r="H55" i="27"/>
  <c r="P55" i="27" s="1"/>
  <c r="Q50" i="27"/>
  <c r="Q55" i="27"/>
  <c r="Q52" i="27"/>
  <c r="O52" i="27"/>
  <c r="P51" i="27"/>
  <c r="G55" i="27"/>
  <c r="O55" i="27" s="1"/>
  <c r="P47" i="27"/>
  <c r="O49" i="27"/>
  <c r="O50" i="27"/>
  <c r="Q51" i="27"/>
  <c r="F45" i="27"/>
  <c r="H37" i="27"/>
  <c r="F53" i="27" s="1"/>
  <c r="N53" i="27" s="1"/>
  <c r="H33" i="27"/>
  <c r="F49" i="27" s="1"/>
  <c r="N49" i="27" s="1"/>
  <c r="H38" i="27"/>
  <c r="F54" i="27" s="1"/>
  <c r="N54" i="27" s="1"/>
  <c r="H34" i="27"/>
  <c r="F50" i="27" s="1"/>
  <c r="N50" i="27" s="1"/>
  <c r="N45" i="27"/>
  <c r="H39" i="27"/>
  <c r="H35" i="27"/>
  <c r="F51" i="27" s="1"/>
  <c r="N51" i="27" s="1"/>
  <c r="H31" i="27"/>
  <c r="F47" i="27" s="1"/>
  <c r="N47" i="27" s="1"/>
  <c r="H36" i="27"/>
  <c r="F52" i="27" s="1"/>
  <c r="N52" i="27" s="1"/>
  <c r="H32" i="27"/>
  <c r="F48" i="27" s="1"/>
  <c r="N48" i="27" s="1"/>
  <c r="G35" i="27"/>
  <c r="E51" i="27" s="1"/>
  <c r="M51" i="27" s="1"/>
  <c r="E45" i="27"/>
  <c r="G37" i="27"/>
  <c r="E53" i="27" s="1"/>
  <c r="M53" i="27" s="1"/>
  <c r="G33" i="27"/>
  <c r="E49" i="27" s="1"/>
  <c r="M49" i="27" s="1"/>
  <c r="G38" i="27"/>
  <c r="E54" i="27" s="1"/>
  <c r="M54" i="27" s="1"/>
  <c r="G34" i="27"/>
  <c r="E50" i="27" s="1"/>
  <c r="M50" i="27" s="1"/>
  <c r="G39" i="27"/>
  <c r="M45" i="27"/>
  <c r="G31" i="27"/>
  <c r="E47" i="27" s="1"/>
  <c r="M47" i="27" s="1"/>
  <c r="G32" i="27"/>
  <c r="E48" i="27" s="1"/>
  <c r="M48" i="27" s="1"/>
  <c r="G36" i="27"/>
  <c r="E52" i="27" s="1"/>
  <c r="M52" i="27" s="1"/>
  <c r="Q47" i="27"/>
  <c r="O47" i="27"/>
  <c r="E55" i="26"/>
  <c r="O36" i="26"/>
  <c r="P52" i="26" s="1"/>
  <c r="Q48" i="26"/>
  <c r="O38" i="26"/>
  <c r="O54" i="26" s="1"/>
  <c r="O37" i="26"/>
  <c r="O53" i="26" s="1"/>
  <c r="O33" i="26"/>
  <c r="O49" i="26" s="1"/>
  <c r="H55" i="26"/>
  <c r="G55" i="26"/>
  <c r="O31" i="26"/>
  <c r="P47" i="26" s="1"/>
  <c r="O48" i="26"/>
  <c r="E45" i="26"/>
  <c r="G37" i="26"/>
  <c r="E53" i="26" s="1"/>
  <c r="G33" i="26"/>
  <c r="E49" i="26" s="1"/>
  <c r="G32" i="26"/>
  <c r="E48" i="26" s="1"/>
  <c r="G36" i="26"/>
  <c r="E52" i="26" s="1"/>
  <c r="G38" i="26"/>
  <c r="E54" i="26" s="1"/>
  <c r="G34" i="26"/>
  <c r="E50" i="26" s="1"/>
  <c r="M45" i="26"/>
  <c r="G35" i="26"/>
  <c r="E51" i="26" s="1"/>
  <c r="G31" i="26"/>
  <c r="E47" i="26" s="1"/>
  <c r="O39" i="26"/>
  <c r="N55" i="26" s="1"/>
  <c r="I55" i="26"/>
  <c r="O35" i="26"/>
  <c r="O51" i="26" s="1"/>
  <c r="Q50" i="26"/>
  <c r="I38" i="25"/>
  <c r="G54" i="25" s="1"/>
  <c r="O54" i="25" s="1"/>
  <c r="I34" i="25"/>
  <c r="G50" i="25" s="1"/>
  <c r="O45" i="25"/>
  <c r="I35" i="25"/>
  <c r="G51" i="25" s="1"/>
  <c r="I31" i="25"/>
  <c r="G47" i="25" s="1"/>
  <c r="G45" i="25"/>
  <c r="I36" i="25"/>
  <c r="G52" i="25" s="1"/>
  <c r="I32" i="25"/>
  <c r="G48" i="25" s="1"/>
  <c r="I37" i="25"/>
  <c r="G53" i="25" s="1"/>
  <c r="I33" i="25"/>
  <c r="G49" i="25" s="1"/>
  <c r="E45" i="25"/>
  <c r="G37" i="25"/>
  <c r="E53" i="25" s="1"/>
  <c r="G33" i="25"/>
  <c r="E49" i="25" s="1"/>
  <c r="G38" i="25"/>
  <c r="E54" i="25" s="1"/>
  <c r="M54" i="25" s="1"/>
  <c r="G34" i="25"/>
  <c r="E50" i="25" s="1"/>
  <c r="G36" i="25"/>
  <c r="E52" i="25" s="1"/>
  <c r="G32" i="25"/>
  <c r="E48" i="25" s="1"/>
  <c r="M45" i="25"/>
  <c r="G35" i="25"/>
  <c r="E51" i="25" s="1"/>
  <c r="G31" i="25"/>
  <c r="E47" i="25" s="1"/>
  <c r="N54" i="25"/>
  <c r="H55" i="25"/>
  <c r="O39" i="25"/>
  <c r="G39" i="25"/>
  <c r="Q54" i="25"/>
  <c r="O31" i="25"/>
  <c r="N47" i="25" s="1"/>
  <c r="Q50" i="25"/>
  <c r="O37" i="25"/>
  <c r="P53" i="25" s="1"/>
  <c r="O35" i="25"/>
  <c r="Q51" i="25" s="1"/>
  <c r="F55" i="25"/>
  <c r="P54" i="25"/>
  <c r="I39" i="25"/>
  <c r="O36" i="25"/>
  <c r="N52" i="25" s="1"/>
  <c r="Q48" i="25"/>
  <c r="O33" i="25"/>
  <c r="Q49" i="25" s="1"/>
  <c r="E55" i="24"/>
  <c r="M55" i="24" s="1"/>
  <c r="H55" i="24"/>
  <c r="P55" i="24" s="1"/>
  <c r="O35" i="24"/>
  <c r="Q51" i="24" s="1"/>
  <c r="F55" i="24"/>
  <c r="N55" i="24" s="1"/>
  <c r="P50" i="24"/>
  <c r="G55" i="24"/>
  <c r="O55" i="24" s="1"/>
  <c r="Q50" i="24"/>
  <c r="O37" i="24"/>
  <c r="P53" i="24" s="1"/>
  <c r="O49" i="24"/>
  <c r="N49" i="24"/>
  <c r="O50" i="24"/>
  <c r="E45" i="24"/>
  <c r="G37" i="24"/>
  <c r="E53" i="24" s="1"/>
  <c r="G33" i="24"/>
  <c r="E49" i="24" s="1"/>
  <c r="G38" i="24"/>
  <c r="E54" i="24" s="1"/>
  <c r="M54" i="24" s="1"/>
  <c r="G34" i="24"/>
  <c r="E50" i="24" s="1"/>
  <c r="M50" i="24" s="1"/>
  <c r="M45" i="24"/>
  <c r="G36" i="24"/>
  <c r="E52" i="24" s="1"/>
  <c r="G35" i="24"/>
  <c r="E51" i="24" s="1"/>
  <c r="M51" i="24" s="1"/>
  <c r="G31" i="24"/>
  <c r="E47" i="24" s="1"/>
  <c r="G32" i="24"/>
  <c r="E48" i="24" s="1"/>
  <c r="M48" i="24" s="1"/>
  <c r="N51" i="23"/>
  <c r="M48" i="23"/>
  <c r="O31" i="23"/>
  <c r="Q47" i="23" s="1"/>
  <c r="O33" i="23"/>
  <c r="O49" i="23" s="1"/>
  <c r="E55" i="23"/>
  <c r="O38" i="23"/>
  <c r="P54" i="23" s="1"/>
  <c r="O36" i="23"/>
  <c r="Q52" i="23" s="1"/>
  <c r="O48" i="23"/>
  <c r="O37" i="23"/>
  <c r="O53" i="23" s="1"/>
  <c r="Q48" i="23"/>
  <c r="H55" i="23"/>
  <c r="O39" i="23"/>
  <c r="O55" i="23" s="1"/>
  <c r="O50" i="23"/>
  <c r="I55" i="23"/>
  <c r="F55" i="23"/>
  <c r="N48" i="23"/>
  <c r="Q49" i="23"/>
  <c r="M51" i="23"/>
  <c r="F45" i="22"/>
  <c r="H37" i="22"/>
  <c r="F53" i="22" s="1"/>
  <c r="H33" i="22"/>
  <c r="F49" i="22" s="1"/>
  <c r="H38" i="22"/>
  <c r="F54" i="22" s="1"/>
  <c r="H34" i="22"/>
  <c r="F50" i="22" s="1"/>
  <c r="N50" i="22" s="1"/>
  <c r="N45" i="22"/>
  <c r="H35" i="22"/>
  <c r="F51" i="22" s="1"/>
  <c r="H31" i="22"/>
  <c r="F47" i="22" s="1"/>
  <c r="H36" i="22"/>
  <c r="F52" i="22" s="1"/>
  <c r="H32" i="22"/>
  <c r="F48" i="22" s="1"/>
  <c r="O36" i="22"/>
  <c r="O52" i="22" s="1"/>
  <c r="H55" i="22"/>
  <c r="O31" i="22"/>
  <c r="Q47" i="22" s="1"/>
  <c r="Q48" i="22"/>
  <c r="O35" i="22"/>
  <c r="O51" i="22" s="1"/>
  <c r="O33" i="22"/>
  <c r="P49" i="22" s="1"/>
  <c r="E45" i="22"/>
  <c r="G37" i="22"/>
  <c r="E53" i="22" s="1"/>
  <c r="G33" i="22"/>
  <c r="E49" i="22" s="1"/>
  <c r="G38" i="22"/>
  <c r="E54" i="22" s="1"/>
  <c r="G34" i="22"/>
  <c r="E50" i="22" s="1"/>
  <c r="M50" i="22" s="1"/>
  <c r="G36" i="22"/>
  <c r="E52" i="22" s="1"/>
  <c r="M45" i="22"/>
  <c r="G39" i="22"/>
  <c r="G35" i="22"/>
  <c r="E51" i="22" s="1"/>
  <c r="G31" i="22"/>
  <c r="E47" i="22" s="1"/>
  <c r="G32" i="22"/>
  <c r="E48" i="22" s="1"/>
  <c r="O37" i="22"/>
  <c r="G55" i="22"/>
  <c r="O39" i="22"/>
  <c r="O50" i="22"/>
  <c r="H39" i="22"/>
  <c r="O38" i="22"/>
  <c r="P54" i="22" s="1"/>
  <c r="G55" i="21"/>
  <c r="O38" i="21"/>
  <c r="P54" i="21" s="1"/>
  <c r="G37" i="21"/>
  <c r="E53" i="21" s="1"/>
  <c r="M53" i="21" s="1"/>
  <c r="E45" i="21"/>
  <c r="G33" i="21"/>
  <c r="E49" i="21" s="1"/>
  <c r="G38" i="21"/>
  <c r="E54" i="21" s="1"/>
  <c r="G34" i="21"/>
  <c r="E50" i="21" s="1"/>
  <c r="M45" i="21"/>
  <c r="G35" i="21"/>
  <c r="E51" i="21" s="1"/>
  <c r="G31" i="21"/>
  <c r="E47" i="21" s="1"/>
  <c r="G36" i="21"/>
  <c r="E52" i="21" s="1"/>
  <c r="G32" i="21"/>
  <c r="E48" i="21" s="1"/>
  <c r="P48" i="21"/>
  <c r="Q45" i="21"/>
  <c r="K36" i="21"/>
  <c r="I52" i="21" s="1"/>
  <c r="K32" i="21"/>
  <c r="I48" i="21" s="1"/>
  <c r="I45" i="21"/>
  <c r="K37" i="21"/>
  <c r="I53" i="21" s="1"/>
  <c r="Q53" i="21" s="1"/>
  <c r="K33" i="21"/>
  <c r="I49" i="21" s="1"/>
  <c r="K38" i="21"/>
  <c r="I54" i="21" s="1"/>
  <c r="K34" i="21"/>
  <c r="I50" i="21" s="1"/>
  <c r="K35" i="21"/>
  <c r="I51" i="21" s="1"/>
  <c r="Q51" i="21" s="1"/>
  <c r="K31" i="21"/>
  <c r="I47" i="21" s="1"/>
  <c r="P53" i="21"/>
  <c r="E55" i="21"/>
  <c r="I34" i="21"/>
  <c r="G50" i="21" s="1"/>
  <c r="O45" i="21"/>
  <c r="I35" i="21"/>
  <c r="G51" i="21" s="1"/>
  <c r="I31" i="21"/>
  <c r="G47" i="21" s="1"/>
  <c r="O47" i="21" s="1"/>
  <c r="I36" i="21"/>
  <c r="G52" i="21" s="1"/>
  <c r="I32" i="21"/>
  <c r="G48" i="21" s="1"/>
  <c r="G45" i="21"/>
  <c r="I37" i="21"/>
  <c r="G53" i="21" s="1"/>
  <c r="O53" i="21" s="1"/>
  <c r="I33" i="21"/>
  <c r="G49" i="21" s="1"/>
  <c r="I38" i="21"/>
  <c r="G54" i="21" s="1"/>
  <c r="P49" i="21"/>
  <c r="H55" i="21"/>
  <c r="O39" i="21"/>
  <c r="K39" i="21"/>
  <c r="O36" i="21"/>
  <c r="P52" i="21" s="1"/>
  <c r="P50" i="21"/>
  <c r="F45" i="21"/>
  <c r="H37" i="21"/>
  <c r="F53" i="21" s="1"/>
  <c r="N53" i="21" s="1"/>
  <c r="H33" i="21"/>
  <c r="F49" i="21" s="1"/>
  <c r="H38" i="21"/>
  <c r="F54" i="21" s="1"/>
  <c r="H34" i="21"/>
  <c r="F50" i="21" s="1"/>
  <c r="N45" i="21"/>
  <c r="H35" i="21"/>
  <c r="F51" i="21" s="1"/>
  <c r="H31" i="21"/>
  <c r="F47" i="21" s="1"/>
  <c r="H36" i="21"/>
  <c r="F52" i="21" s="1"/>
  <c r="H32" i="21"/>
  <c r="F48" i="21" s="1"/>
  <c r="H39" i="21"/>
  <c r="I55" i="20"/>
  <c r="F45" i="20"/>
  <c r="H37" i="20"/>
  <c r="F53" i="20" s="1"/>
  <c r="H33" i="20"/>
  <c r="F49" i="20" s="1"/>
  <c r="H38" i="20"/>
  <c r="F54" i="20" s="1"/>
  <c r="H34" i="20"/>
  <c r="F50" i="20" s="1"/>
  <c r="N50" i="20" s="1"/>
  <c r="H32" i="20"/>
  <c r="F48" i="20" s="1"/>
  <c r="N48" i="20" s="1"/>
  <c r="N45" i="20"/>
  <c r="H35" i="20"/>
  <c r="F51" i="20" s="1"/>
  <c r="H31" i="20"/>
  <c r="F47" i="20" s="1"/>
  <c r="H36" i="20"/>
  <c r="F52" i="20" s="1"/>
  <c r="G45" i="20"/>
  <c r="I38" i="20"/>
  <c r="G54" i="20" s="1"/>
  <c r="I34" i="20"/>
  <c r="G50" i="20" s="1"/>
  <c r="O50" i="20" s="1"/>
  <c r="O45" i="20"/>
  <c r="I33" i="20"/>
  <c r="G49" i="20" s="1"/>
  <c r="I35" i="20"/>
  <c r="G51" i="20" s="1"/>
  <c r="I31" i="20"/>
  <c r="G47" i="20" s="1"/>
  <c r="O47" i="20" s="1"/>
  <c r="I37" i="20"/>
  <c r="G53" i="20" s="1"/>
  <c r="I36" i="20"/>
  <c r="G52" i="20" s="1"/>
  <c r="I32" i="20"/>
  <c r="G48" i="20" s="1"/>
  <c r="O48" i="20" s="1"/>
  <c r="O35" i="20"/>
  <c r="P51" i="20" s="1"/>
  <c r="E55" i="20"/>
  <c r="O33" i="20"/>
  <c r="P49" i="20" s="1"/>
  <c r="I39" i="20"/>
  <c r="Q45" i="20"/>
  <c r="K35" i="20"/>
  <c r="I51" i="20" s="1"/>
  <c r="K31" i="20"/>
  <c r="I47" i="20" s="1"/>
  <c r="Q47" i="20" s="1"/>
  <c r="K38" i="20"/>
  <c r="I54" i="20" s="1"/>
  <c r="Q54" i="20" s="1"/>
  <c r="K36" i="20"/>
  <c r="I52" i="20" s="1"/>
  <c r="K32" i="20"/>
  <c r="I48" i="20" s="1"/>
  <c r="K34" i="20"/>
  <c r="I50" i="20" s="1"/>
  <c r="Q50" i="20" s="1"/>
  <c r="I45" i="20"/>
  <c r="K37" i="20"/>
  <c r="I53" i="20" s="1"/>
  <c r="K33" i="20"/>
  <c r="I49" i="20" s="1"/>
  <c r="O36" i="20"/>
  <c r="P52" i="20" s="1"/>
  <c r="G32" i="20"/>
  <c r="E48" i="20" s="1"/>
  <c r="M48" i="20" s="1"/>
  <c r="E45" i="20"/>
  <c r="G37" i="20"/>
  <c r="E53" i="20" s="1"/>
  <c r="G33" i="20"/>
  <c r="E49" i="20" s="1"/>
  <c r="M49" i="20" s="1"/>
  <c r="G36" i="20"/>
  <c r="E52" i="20" s="1"/>
  <c r="G38" i="20"/>
  <c r="E54" i="20" s="1"/>
  <c r="G34" i="20"/>
  <c r="E50" i="20" s="1"/>
  <c r="M50" i="20" s="1"/>
  <c r="M45" i="20"/>
  <c r="G35" i="20"/>
  <c r="E51" i="20" s="1"/>
  <c r="G31" i="20"/>
  <c r="E47" i="20" s="1"/>
  <c r="O37" i="20"/>
  <c r="P53" i="20" s="1"/>
  <c r="F55" i="20"/>
  <c r="H55" i="20"/>
  <c r="O39" i="20"/>
  <c r="P50" i="20"/>
  <c r="E55" i="19"/>
  <c r="O33" i="19"/>
  <c r="P49" i="19" s="1"/>
  <c r="O31" i="19"/>
  <c r="P47" i="19" s="1"/>
  <c r="O38" i="19"/>
  <c r="P54" i="19" s="1"/>
  <c r="P53" i="19"/>
  <c r="F45" i="19"/>
  <c r="H37" i="19"/>
  <c r="F53" i="19" s="1"/>
  <c r="N53" i="19" s="1"/>
  <c r="H33" i="19"/>
  <c r="F49" i="19" s="1"/>
  <c r="H36" i="19"/>
  <c r="F52" i="19" s="1"/>
  <c r="H35" i="19"/>
  <c r="F51" i="19" s="1"/>
  <c r="H38" i="19"/>
  <c r="F54" i="19" s="1"/>
  <c r="H34" i="19"/>
  <c r="F50" i="19" s="1"/>
  <c r="H31" i="19"/>
  <c r="F47" i="19" s="1"/>
  <c r="H32" i="19"/>
  <c r="F48" i="19" s="1"/>
  <c r="N45" i="19"/>
  <c r="I38" i="19"/>
  <c r="G54" i="19" s="1"/>
  <c r="I34" i="19"/>
  <c r="G50" i="19" s="1"/>
  <c r="I36" i="19"/>
  <c r="G52" i="19" s="1"/>
  <c r="O45" i="19"/>
  <c r="I35" i="19"/>
  <c r="G51" i="19" s="1"/>
  <c r="I31" i="19"/>
  <c r="G47" i="19" s="1"/>
  <c r="I32" i="19"/>
  <c r="G48" i="19" s="1"/>
  <c r="G45" i="19"/>
  <c r="I37" i="19"/>
  <c r="G53" i="19" s="1"/>
  <c r="O53" i="19" s="1"/>
  <c r="I33" i="19"/>
  <c r="G49" i="19" s="1"/>
  <c r="O35" i="19"/>
  <c r="P51" i="19" s="1"/>
  <c r="P48" i="19"/>
  <c r="H39" i="19"/>
  <c r="G55" i="19"/>
  <c r="Q45" i="19"/>
  <c r="K37" i="19"/>
  <c r="I53" i="19" s="1"/>
  <c r="Q53" i="19" s="1"/>
  <c r="K35" i="19"/>
  <c r="I51" i="19" s="1"/>
  <c r="K31" i="19"/>
  <c r="I47" i="19" s="1"/>
  <c r="I45" i="19"/>
  <c r="K36" i="19"/>
  <c r="I52" i="19" s="1"/>
  <c r="K32" i="19"/>
  <c r="I48" i="19" s="1"/>
  <c r="K33" i="19"/>
  <c r="I49" i="19" s="1"/>
  <c r="K38" i="19"/>
  <c r="I54" i="19" s="1"/>
  <c r="K34" i="19"/>
  <c r="I50" i="19" s="1"/>
  <c r="O36" i="19"/>
  <c r="P52" i="19" s="1"/>
  <c r="E45" i="19"/>
  <c r="G37" i="19"/>
  <c r="E53" i="19" s="1"/>
  <c r="M53" i="19" s="1"/>
  <c r="G33" i="19"/>
  <c r="E49" i="19" s="1"/>
  <c r="G31" i="19"/>
  <c r="E47" i="19" s="1"/>
  <c r="G35" i="19"/>
  <c r="E51" i="19" s="1"/>
  <c r="G38" i="19"/>
  <c r="E54" i="19" s="1"/>
  <c r="G34" i="19"/>
  <c r="E50" i="19" s="1"/>
  <c r="M45" i="19"/>
  <c r="G36" i="19"/>
  <c r="E52" i="19" s="1"/>
  <c r="G32" i="19"/>
  <c r="E48" i="19" s="1"/>
  <c r="K39" i="19"/>
  <c r="H55" i="19"/>
  <c r="O39" i="19"/>
  <c r="E55" i="18"/>
  <c r="M56" i="18" s="1"/>
  <c r="O35" i="18"/>
  <c r="O51" i="18" s="1"/>
  <c r="O38" i="18"/>
  <c r="O54" i="18" s="1"/>
  <c r="G55" i="18"/>
  <c r="O56" i="18" s="1"/>
  <c r="O33" i="18"/>
  <c r="O49" i="18" s="1"/>
  <c r="K35" i="18"/>
  <c r="I51" i="18" s="1"/>
  <c r="K31" i="18"/>
  <c r="I47" i="18" s="1"/>
  <c r="K36" i="18"/>
  <c r="I52" i="18" s="1"/>
  <c r="K32" i="18"/>
  <c r="I48" i="18" s="1"/>
  <c r="Q45" i="18"/>
  <c r="I45" i="18"/>
  <c r="K37" i="18"/>
  <c r="I53" i="18" s="1"/>
  <c r="K33" i="18"/>
  <c r="I49" i="18" s="1"/>
  <c r="K38" i="18"/>
  <c r="I54" i="18" s="1"/>
  <c r="K34" i="18"/>
  <c r="I50" i="18" s="1"/>
  <c r="Q50" i="18" s="1"/>
  <c r="N45" i="18"/>
  <c r="H38" i="18"/>
  <c r="F54" i="18" s="1"/>
  <c r="H34" i="18"/>
  <c r="F50" i="18" s="1"/>
  <c r="N50" i="18" s="1"/>
  <c r="F45" i="18"/>
  <c r="H37" i="18"/>
  <c r="F53" i="18" s="1"/>
  <c r="H31" i="18"/>
  <c r="F47" i="18" s="1"/>
  <c r="H39" i="18"/>
  <c r="H35" i="18"/>
  <c r="F51" i="18" s="1"/>
  <c r="H36" i="18"/>
  <c r="F52" i="18" s="1"/>
  <c r="H32" i="18"/>
  <c r="F48" i="18" s="1"/>
  <c r="H33" i="18"/>
  <c r="F49" i="18" s="1"/>
  <c r="E45" i="18"/>
  <c r="G37" i="18"/>
  <c r="E53" i="18" s="1"/>
  <c r="G33" i="18"/>
  <c r="E49" i="18" s="1"/>
  <c r="G38" i="18"/>
  <c r="E54" i="18" s="1"/>
  <c r="G34" i="18"/>
  <c r="E50" i="18" s="1"/>
  <c r="M50" i="18" s="1"/>
  <c r="M45" i="18"/>
  <c r="G35" i="18"/>
  <c r="E51" i="18" s="1"/>
  <c r="G31" i="18"/>
  <c r="E47" i="18" s="1"/>
  <c r="G36" i="18"/>
  <c r="E52" i="18" s="1"/>
  <c r="G32" i="18"/>
  <c r="E48" i="18" s="1"/>
  <c r="O31" i="18"/>
  <c r="O47" i="18" s="1"/>
  <c r="P45" i="18"/>
  <c r="J36" i="18"/>
  <c r="H52" i="18" s="1"/>
  <c r="J32" i="18"/>
  <c r="H48" i="18" s="1"/>
  <c r="J35" i="18"/>
  <c r="H51" i="18" s="1"/>
  <c r="J31" i="18"/>
  <c r="H47" i="18" s="1"/>
  <c r="J38" i="18"/>
  <c r="H54" i="18" s="1"/>
  <c r="H45" i="18"/>
  <c r="J33" i="18"/>
  <c r="H49" i="18" s="1"/>
  <c r="J34" i="18"/>
  <c r="H50" i="18" s="1"/>
  <c r="P50" i="18" s="1"/>
  <c r="J37" i="18"/>
  <c r="H53" i="18" s="1"/>
  <c r="O48" i="18"/>
  <c r="O36" i="18"/>
  <c r="O52" i="18" s="1"/>
  <c r="J39" i="18"/>
  <c r="O39" i="18"/>
  <c r="O37" i="18"/>
  <c r="O53" i="18" s="1"/>
  <c r="K39" i="18"/>
  <c r="O50" i="18"/>
  <c r="N54" i="19" l="1"/>
  <c r="M49" i="19"/>
  <c r="O54" i="19"/>
  <c r="N49" i="19"/>
  <c r="Q54" i="19"/>
  <c r="M51" i="19"/>
  <c r="Q49" i="19"/>
  <c r="Q48" i="20"/>
  <c r="O54" i="20"/>
  <c r="N54" i="20"/>
  <c r="M54" i="20"/>
  <c r="M51" i="20"/>
  <c r="N52" i="21"/>
  <c r="Q47" i="21"/>
  <c r="N47" i="21"/>
  <c r="M47" i="21"/>
  <c r="N50" i="21"/>
  <c r="P53" i="22"/>
  <c r="M48" i="22"/>
  <c r="O48" i="22"/>
  <c r="N48" i="22"/>
  <c r="I55" i="22"/>
  <c r="Q50" i="22"/>
  <c r="P47" i="22"/>
  <c r="O47" i="22"/>
  <c r="Q51" i="23"/>
  <c r="N49" i="23"/>
  <c r="N55" i="23"/>
  <c r="P52" i="23"/>
  <c r="M47" i="23"/>
  <c r="N48" i="24"/>
  <c r="M47" i="24"/>
  <c r="O54" i="24"/>
  <c r="Q49" i="24"/>
  <c r="N54" i="24"/>
  <c r="N47" i="24"/>
  <c r="I55" i="24"/>
  <c r="Q47" i="24"/>
  <c r="M49" i="24"/>
  <c r="M52" i="24"/>
  <c r="N51" i="24"/>
  <c r="P54" i="24"/>
  <c r="P47" i="24"/>
  <c r="I55" i="25"/>
  <c r="N53" i="25"/>
  <c r="P55" i="25"/>
  <c r="Q53" i="25"/>
  <c r="Q49" i="26"/>
  <c r="O52" i="26"/>
  <c r="P48" i="26"/>
  <c r="N49" i="26"/>
  <c r="F55" i="29"/>
  <c r="N55" i="29" s="1"/>
  <c r="O51" i="30"/>
  <c r="O54" i="30"/>
  <c r="I55" i="30"/>
  <c r="Q56" i="30" s="1"/>
  <c r="I55" i="31"/>
  <c r="Q56" i="31" s="1"/>
  <c r="O51" i="31"/>
  <c r="N51" i="31"/>
  <c r="Q55" i="31"/>
  <c r="M51" i="31"/>
  <c r="P54" i="31"/>
  <c r="Q52" i="31"/>
  <c r="N49" i="33"/>
  <c r="N53" i="33"/>
  <c r="Q54" i="33"/>
  <c r="O54" i="33"/>
  <c r="M54" i="33"/>
  <c r="M49" i="33"/>
  <c r="P49" i="33"/>
  <c r="N54" i="33"/>
  <c r="P51" i="32"/>
  <c r="N52" i="32"/>
  <c r="Q52" i="32"/>
  <c r="M52" i="32"/>
  <c r="I55" i="32"/>
  <c r="Q56" i="32" s="1"/>
  <c r="Q47" i="32"/>
  <c r="N47" i="32"/>
  <c r="P47" i="32"/>
  <c r="M47" i="32"/>
  <c r="M51" i="32"/>
  <c r="O51" i="32"/>
  <c r="Q50" i="33"/>
  <c r="O50" i="33"/>
  <c r="M50" i="33"/>
  <c r="P53" i="33"/>
  <c r="Q49" i="33"/>
  <c r="Q53" i="33"/>
  <c r="M53" i="33"/>
  <c r="P50" i="33"/>
  <c r="I55" i="35"/>
  <c r="Q56" i="35" s="1"/>
  <c r="Q49" i="36"/>
  <c r="O47" i="36"/>
  <c r="M49" i="36"/>
  <c r="P47" i="36"/>
  <c r="I55" i="36"/>
  <c r="P51" i="37"/>
  <c r="N51" i="37"/>
  <c r="O51" i="37"/>
  <c r="M51" i="37"/>
  <c r="M54" i="42"/>
  <c r="Q54" i="42"/>
  <c r="P47" i="42"/>
  <c r="Q47" i="42"/>
  <c r="G55" i="42"/>
  <c r="O55" i="42" s="1"/>
  <c r="P48" i="42"/>
  <c r="O54" i="42"/>
  <c r="N54" i="42"/>
  <c r="F55" i="41"/>
  <c r="N55" i="41" s="1"/>
  <c r="I55" i="40"/>
  <c r="Q56" i="40" s="1"/>
  <c r="P49" i="40"/>
  <c r="N49" i="40"/>
  <c r="H55" i="39"/>
  <c r="P55" i="39" s="1"/>
  <c r="O49" i="39"/>
  <c r="N50" i="38"/>
  <c r="P51" i="38"/>
  <c r="F55" i="38"/>
  <c r="N55" i="38" s="1"/>
  <c r="P47" i="38"/>
  <c r="N49" i="38"/>
  <c r="H55" i="38"/>
  <c r="P55" i="38" s="1"/>
  <c r="N49" i="42"/>
  <c r="M49" i="42"/>
  <c r="Q49" i="42"/>
  <c r="O49" i="42"/>
  <c r="M47" i="42"/>
  <c r="P55" i="42"/>
  <c r="O48" i="42"/>
  <c r="N48" i="42"/>
  <c r="O55" i="40"/>
  <c r="M53" i="35"/>
  <c r="O50" i="35"/>
  <c r="N47" i="35"/>
  <c r="M50" i="35"/>
  <c r="P50" i="35"/>
  <c r="P53" i="35"/>
  <c r="Q54" i="39"/>
  <c r="N48" i="39"/>
  <c r="P52" i="39"/>
  <c r="N52" i="39"/>
  <c r="O52" i="39"/>
  <c r="N53" i="40"/>
  <c r="Q50" i="38"/>
  <c r="Q51" i="38"/>
  <c r="N48" i="38"/>
  <c r="Q53" i="38"/>
  <c r="N53" i="38"/>
  <c r="Q47" i="38"/>
  <c r="P53" i="38"/>
  <c r="M53" i="38"/>
  <c r="Q47" i="19"/>
  <c r="P55" i="19"/>
  <c r="M47" i="19"/>
  <c r="Q48" i="19"/>
  <c r="O49" i="19"/>
  <c r="N47" i="20"/>
  <c r="M47" i="20"/>
  <c r="N54" i="21"/>
  <c r="N51" i="21"/>
  <c r="N49" i="21"/>
  <c r="O54" i="21"/>
  <c r="O51" i="21"/>
  <c r="M51" i="21"/>
  <c r="O49" i="21"/>
  <c r="O52" i="21"/>
  <c r="O50" i="21"/>
  <c r="Q49" i="21"/>
  <c r="M50" i="21"/>
  <c r="O54" i="22"/>
  <c r="Q52" i="24"/>
  <c r="O52" i="24"/>
  <c r="P52" i="24"/>
  <c r="O51" i="24"/>
  <c r="N55" i="25"/>
  <c r="N50" i="25"/>
  <c r="P47" i="25"/>
  <c r="Q47" i="25"/>
  <c r="M53" i="26"/>
  <c r="N51" i="26"/>
  <c r="O52" i="30"/>
  <c r="N50" i="30"/>
  <c r="Q49" i="30"/>
  <c r="M52" i="30"/>
  <c r="P50" i="30"/>
  <c r="P53" i="30"/>
  <c r="O54" i="31"/>
  <c r="M54" i="31"/>
  <c r="N54" i="31"/>
  <c r="M55" i="32"/>
  <c r="P50" i="32"/>
  <c r="Q50" i="32"/>
  <c r="N54" i="35"/>
  <c r="Q51" i="35"/>
  <c r="M51" i="35"/>
  <c r="M54" i="35"/>
  <c r="Q48" i="38"/>
  <c r="O49" i="38"/>
  <c r="Q49" i="38"/>
  <c r="M51" i="38"/>
  <c r="O51" i="38"/>
  <c r="M49" i="38"/>
  <c r="O48" i="39"/>
  <c r="M52" i="40"/>
  <c r="O49" i="40"/>
  <c r="N52" i="40"/>
  <c r="P53" i="40"/>
  <c r="M49" i="40"/>
  <c r="Q52" i="40"/>
  <c r="Q50" i="40"/>
  <c r="O52" i="40"/>
  <c r="P47" i="40"/>
  <c r="O47" i="40"/>
  <c r="M47" i="39"/>
  <c r="N49" i="39"/>
  <c r="Q49" i="39"/>
  <c r="P49" i="39"/>
  <c r="P54" i="38"/>
  <c r="N54" i="38"/>
  <c r="O47" i="38"/>
  <c r="M50" i="38"/>
  <c r="Q54" i="38"/>
  <c r="M54" i="38"/>
  <c r="M51" i="36"/>
  <c r="Q51" i="36"/>
  <c r="P50" i="36"/>
  <c r="M54" i="36"/>
  <c r="M50" i="36"/>
  <c r="O51" i="36"/>
  <c r="O54" i="36"/>
  <c r="N54" i="36"/>
  <c r="M47" i="35"/>
  <c r="O47" i="35"/>
  <c r="O54" i="35"/>
  <c r="P49" i="35"/>
  <c r="Q47" i="35"/>
  <c r="O53" i="35"/>
  <c r="N50" i="35"/>
  <c r="M53" i="32"/>
  <c r="P53" i="32"/>
  <c r="Q51" i="32"/>
  <c r="O53" i="32"/>
  <c r="Q53" i="32"/>
  <c r="P55" i="32"/>
  <c r="M50" i="31"/>
  <c r="P55" i="31"/>
  <c r="P50" i="31"/>
  <c r="O52" i="31"/>
  <c r="N52" i="31"/>
  <c r="N50" i="31"/>
  <c r="O49" i="31"/>
  <c r="O50" i="31"/>
  <c r="M49" i="31"/>
  <c r="N47" i="30"/>
  <c r="N54" i="30"/>
  <c r="M51" i="26"/>
  <c r="P51" i="26"/>
  <c r="P50" i="26"/>
  <c r="M50" i="26"/>
  <c r="Q52" i="26"/>
  <c r="M47" i="25"/>
  <c r="M53" i="25"/>
  <c r="M51" i="25"/>
  <c r="N54" i="23"/>
  <c r="P55" i="23"/>
  <c r="O47" i="23"/>
  <c r="P50" i="23"/>
  <c r="Q53" i="23"/>
  <c r="Q51" i="22"/>
  <c r="Q49" i="22"/>
  <c r="O49" i="22"/>
  <c r="P51" i="22"/>
  <c r="N54" i="22"/>
  <c r="N48" i="21"/>
  <c r="O48" i="21"/>
  <c r="Q54" i="21"/>
  <c r="Q48" i="21"/>
  <c r="M48" i="21"/>
  <c r="N55" i="20"/>
  <c r="M52" i="20"/>
  <c r="O52" i="20"/>
  <c r="M50" i="19"/>
  <c r="N50" i="19"/>
  <c r="O55" i="19"/>
  <c r="O48" i="19"/>
  <c r="N54" i="18"/>
  <c r="P49" i="18"/>
  <c r="M54" i="18"/>
  <c r="Q54" i="18"/>
  <c r="N51" i="18"/>
  <c r="P54" i="18"/>
  <c r="N49" i="18"/>
  <c r="Q49" i="18"/>
  <c r="Q52" i="18"/>
  <c r="Q47" i="18"/>
  <c r="M49" i="18"/>
  <c r="F55" i="42"/>
  <c r="N55" i="42" s="1"/>
  <c r="E55" i="42"/>
  <c r="Q56" i="41"/>
  <c r="Q55" i="41"/>
  <c r="M54" i="40"/>
  <c r="O53" i="40"/>
  <c r="N47" i="40"/>
  <c r="P55" i="40"/>
  <c r="O54" i="40"/>
  <c r="O50" i="40"/>
  <c r="M47" i="40"/>
  <c r="M53" i="40"/>
  <c r="N50" i="40"/>
  <c r="Q54" i="40"/>
  <c r="N54" i="40"/>
  <c r="E55" i="40"/>
  <c r="M55" i="40" s="1"/>
  <c r="F55" i="40"/>
  <c r="N55" i="40" s="1"/>
  <c r="M50" i="40"/>
  <c r="O47" i="39"/>
  <c r="Q48" i="39"/>
  <c r="P51" i="39"/>
  <c r="N51" i="39"/>
  <c r="P47" i="39"/>
  <c r="Q51" i="39"/>
  <c r="Q56" i="39"/>
  <c r="Q55" i="39"/>
  <c r="P50" i="39"/>
  <c r="O54" i="39"/>
  <c r="P54" i="39"/>
  <c r="O50" i="39"/>
  <c r="N50" i="39"/>
  <c r="M55" i="39"/>
  <c r="M49" i="39"/>
  <c r="N54" i="39"/>
  <c r="M51" i="39"/>
  <c r="N55" i="39"/>
  <c r="O55" i="39"/>
  <c r="Q50" i="39"/>
  <c r="P48" i="39"/>
  <c r="Q52" i="39"/>
  <c r="N47" i="39"/>
  <c r="P50" i="38"/>
  <c r="P48" i="38"/>
  <c r="M48" i="38"/>
  <c r="N47" i="38"/>
  <c r="M47" i="38"/>
  <c r="N51" i="38"/>
  <c r="O50" i="38"/>
  <c r="E55" i="38"/>
  <c r="M55" i="38" s="1"/>
  <c r="Q55" i="38"/>
  <c r="O55" i="38"/>
  <c r="Q56" i="37"/>
  <c r="Q55" i="37"/>
  <c r="F55" i="37"/>
  <c r="N55" i="37" s="1"/>
  <c r="O52" i="36"/>
  <c r="N50" i="36"/>
  <c r="Q53" i="36"/>
  <c r="N49" i="36"/>
  <c r="M53" i="36"/>
  <c r="P52" i="36"/>
  <c r="N53" i="36"/>
  <c r="N52" i="36"/>
  <c r="M52" i="36"/>
  <c r="O49" i="36"/>
  <c r="F55" i="36"/>
  <c r="N55" i="36" s="1"/>
  <c r="O53" i="36"/>
  <c r="O50" i="36"/>
  <c r="N51" i="36"/>
  <c r="N51" i="35"/>
  <c r="P55" i="35"/>
  <c r="O51" i="35"/>
  <c r="G55" i="35"/>
  <c r="O55" i="35" s="1"/>
  <c r="N49" i="35"/>
  <c r="F55" i="35"/>
  <c r="N55" i="35" s="1"/>
  <c r="M49" i="35"/>
  <c r="O49" i="35"/>
  <c r="N53" i="35"/>
  <c r="M55" i="35"/>
  <c r="Q56" i="34"/>
  <c r="Q55" i="34"/>
  <c r="Q56" i="33"/>
  <c r="Q55" i="33"/>
  <c r="N50" i="32"/>
  <c r="N55" i="32"/>
  <c r="Q49" i="32"/>
  <c r="O55" i="32"/>
  <c r="M50" i="32"/>
  <c r="O49" i="32"/>
  <c r="M54" i="32"/>
  <c r="N54" i="32"/>
  <c r="P54" i="32"/>
  <c r="M49" i="32"/>
  <c r="P49" i="32"/>
  <c r="F55" i="31"/>
  <c r="N55" i="31" s="1"/>
  <c r="M53" i="31"/>
  <c r="Q49" i="31"/>
  <c r="Q53" i="31"/>
  <c r="M52" i="31"/>
  <c r="E55" i="31"/>
  <c r="M55" i="31" s="1"/>
  <c r="O53" i="31"/>
  <c r="G55" i="31"/>
  <c r="O55" i="31" s="1"/>
  <c r="N49" i="31"/>
  <c r="N53" i="31"/>
  <c r="P47" i="30"/>
  <c r="E55" i="30"/>
  <c r="M55" i="30" s="1"/>
  <c r="N53" i="30"/>
  <c r="M50" i="30"/>
  <c r="O49" i="30"/>
  <c r="N52" i="30"/>
  <c r="M54" i="30"/>
  <c r="Q52" i="30"/>
  <c r="O53" i="30"/>
  <c r="M49" i="30"/>
  <c r="O47" i="30"/>
  <c r="M47" i="30"/>
  <c r="M53" i="30"/>
  <c r="G55" i="30"/>
  <c r="O55" i="30" s="1"/>
  <c r="O50" i="30"/>
  <c r="F55" i="30"/>
  <c r="N55" i="30" s="1"/>
  <c r="N49" i="30"/>
  <c r="P55" i="30"/>
  <c r="Q56" i="29"/>
  <c r="Q55" i="29"/>
  <c r="Q55" i="28"/>
  <c r="F55" i="27"/>
  <c r="N55" i="27" s="1"/>
  <c r="E55" i="27"/>
  <c r="M55" i="27" s="1"/>
  <c r="N50" i="26"/>
  <c r="O55" i="26"/>
  <c r="Q51" i="26"/>
  <c r="N53" i="26"/>
  <c r="M54" i="26"/>
  <c r="N47" i="26"/>
  <c r="Q55" i="26"/>
  <c r="P53" i="26"/>
  <c r="M52" i="26"/>
  <c r="P49" i="26"/>
  <c r="P55" i="26"/>
  <c r="O50" i="26"/>
  <c r="P54" i="26"/>
  <c r="Q54" i="26"/>
  <c r="M48" i="26"/>
  <c r="N48" i="26"/>
  <c r="N52" i="26"/>
  <c r="Q47" i="26"/>
  <c r="Q53" i="26"/>
  <c r="M49" i="26"/>
  <c r="O47" i="26"/>
  <c r="M55" i="26"/>
  <c r="M47" i="26"/>
  <c r="N54" i="26"/>
  <c r="O49" i="25"/>
  <c r="O50" i="25"/>
  <c r="M48" i="25"/>
  <c r="O53" i="25"/>
  <c r="N51" i="25"/>
  <c r="Q52" i="25"/>
  <c r="M52" i="25"/>
  <c r="O48" i="25"/>
  <c r="P52" i="25"/>
  <c r="G55" i="25"/>
  <c r="O55" i="25" s="1"/>
  <c r="P49" i="25"/>
  <c r="P51" i="25"/>
  <c r="M50" i="25"/>
  <c r="O52" i="25"/>
  <c r="N49" i="25"/>
  <c r="E55" i="25"/>
  <c r="M55" i="25" s="1"/>
  <c r="N48" i="25"/>
  <c r="P48" i="25"/>
  <c r="P50" i="25"/>
  <c r="M49" i="25"/>
  <c r="O47" i="25"/>
  <c r="O51" i="25"/>
  <c r="M53" i="24"/>
  <c r="P51" i="24"/>
  <c r="Q53" i="24"/>
  <c r="O53" i="24"/>
  <c r="N53" i="24"/>
  <c r="Q56" i="23"/>
  <c r="Q55" i="23"/>
  <c r="O54" i="23"/>
  <c r="Q54" i="23"/>
  <c r="M50" i="23"/>
  <c r="M52" i="23"/>
  <c r="P47" i="23"/>
  <c r="M53" i="23"/>
  <c r="P53" i="23"/>
  <c r="N50" i="23"/>
  <c r="P49" i="23"/>
  <c r="Q50" i="23"/>
  <c r="N47" i="23"/>
  <c r="M49" i="23"/>
  <c r="N52" i="23"/>
  <c r="O52" i="23"/>
  <c r="M55" i="23"/>
  <c r="M54" i="23"/>
  <c r="N53" i="23"/>
  <c r="N47" i="22"/>
  <c r="O55" i="22"/>
  <c r="M47" i="22"/>
  <c r="M53" i="22"/>
  <c r="O53" i="22"/>
  <c r="N51" i="22"/>
  <c r="N53" i="22"/>
  <c r="Q53" i="22"/>
  <c r="Q52" i="22"/>
  <c r="M51" i="22"/>
  <c r="Q54" i="22"/>
  <c r="P55" i="22"/>
  <c r="M54" i="22"/>
  <c r="F55" i="22"/>
  <c r="N55" i="22" s="1"/>
  <c r="M49" i="22"/>
  <c r="P52" i="22"/>
  <c r="E55" i="22"/>
  <c r="M55" i="22" s="1"/>
  <c r="M52" i="22"/>
  <c r="N49" i="22"/>
  <c r="N52" i="22"/>
  <c r="P55" i="21"/>
  <c r="M54" i="21"/>
  <c r="Q50" i="21"/>
  <c r="M49" i="21"/>
  <c r="M52" i="21"/>
  <c r="I55" i="21"/>
  <c r="M55" i="21"/>
  <c r="F55" i="21"/>
  <c r="N55" i="21" s="1"/>
  <c r="O55" i="21"/>
  <c r="Q52" i="21"/>
  <c r="M53" i="20"/>
  <c r="G55" i="20"/>
  <c r="O55" i="20" s="1"/>
  <c r="O53" i="20"/>
  <c r="Q52" i="20"/>
  <c r="N49" i="20"/>
  <c r="O51" i="20"/>
  <c r="N52" i="20"/>
  <c r="N53" i="20"/>
  <c r="M55" i="20"/>
  <c r="O49" i="20"/>
  <c r="P55" i="20"/>
  <c r="Q49" i="20"/>
  <c r="Q51" i="20"/>
  <c r="N51" i="20"/>
  <c r="Q53" i="20"/>
  <c r="Q56" i="20"/>
  <c r="Q55" i="20"/>
  <c r="M48" i="19"/>
  <c r="Q52" i="19"/>
  <c r="F55" i="19"/>
  <c r="N55" i="19" s="1"/>
  <c r="O47" i="19"/>
  <c r="N48" i="19"/>
  <c r="I55" i="19"/>
  <c r="M52" i="19"/>
  <c r="O51" i="19"/>
  <c r="N47" i="19"/>
  <c r="Q51" i="19"/>
  <c r="O52" i="19"/>
  <c r="M54" i="19"/>
  <c r="Q50" i="19"/>
  <c r="O50" i="19"/>
  <c r="N51" i="19"/>
  <c r="N52" i="19"/>
  <c r="M55" i="19"/>
  <c r="N47" i="18"/>
  <c r="H55" i="18"/>
  <c r="M48" i="18"/>
  <c r="N53" i="18"/>
  <c r="P47" i="18"/>
  <c r="M52" i="18"/>
  <c r="Q53" i="18"/>
  <c r="M53" i="18"/>
  <c r="P51" i="18"/>
  <c r="M47" i="18"/>
  <c r="I55" i="18"/>
  <c r="F55" i="18"/>
  <c r="M55" i="18"/>
  <c r="P48" i="18"/>
  <c r="M51" i="18"/>
  <c r="N48" i="18"/>
  <c r="O55" i="18"/>
  <c r="P53" i="18"/>
  <c r="P52" i="18"/>
  <c r="N52" i="18"/>
  <c r="Q48" i="18"/>
  <c r="Q51" i="18"/>
  <c r="N55" i="18" l="1"/>
  <c r="N56" i="18"/>
  <c r="P55" i="18"/>
  <c r="P56" i="18"/>
  <c r="Q55" i="22"/>
  <c r="Q55" i="24"/>
  <c r="Q55" i="25"/>
  <c r="Q55" i="30"/>
  <c r="Q55" i="32"/>
  <c r="Q55" i="35"/>
  <c r="Q56" i="36"/>
  <c r="Q55" i="36"/>
  <c r="Q55" i="40"/>
  <c r="Q56" i="21"/>
  <c r="Q55" i="21"/>
  <c r="Q55" i="19"/>
  <c r="Q56" i="18"/>
  <c r="Q55" i="18"/>
</calcChain>
</file>

<file path=xl/sharedStrings.xml><?xml version="1.0" encoding="utf-8"?>
<sst xmlns="http://schemas.openxmlformats.org/spreadsheetml/2006/main" count="2115" uniqueCount="49">
  <si>
    <t>CAT</t>
  </si>
  <si>
    <t>N/A</t>
  </si>
  <si>
    <t>APH Yield (bushels/acre)</t>
  </si>
  <si>
    <t>Bushels/acre</t>
  </si>
  <si>
    <t>Grower</t>
  </si>
  <si>
    <t>Coverage Level (%)</t>
  </si>
  <si>
    <t>Yield Guarantee (bu/unit)</t>
  </si>
  <si>
    <t>Harvest</t>
  </si>
  <si>
    <t>Op. cost</t>
  </si>
  <si>
    <t>Price Election %</t>
  </si>
  <si>
    <t>cost $/bu</t>
  </si>
  <si>
    <t xml:space="preserve">Price election </t>
  </si>
  <si>
    <t>Total</t>
  </si>
  <si>
    <t>Premium ($/ unit)</t>
  </si>
  <si>
    <t>CAT yield guarantee (bu/unit)</t>
  </si>
  <si>
    <t>Yield (bushels/acre)</t>
  </si>
  <si>
    <t>(-10%)</t>
  </si>
  <si>
    <t>(-5%)</t>
  </si>
  <si>
    <t>base</t>
  </si>
  <si>
    <t>(+5%)</t>
  </si>
  <si>
    <t>(+10%)</t>
  </si>
  <si>
    <t>Producer Premium Amount ($/acre)</t>
  </si>
  <si>
    <t>Coverage level</t>
  </si>
  <si>
    <t>Area insured (acres)</t>
  </si>
  <si>
    <t>Premium ($/acre)</t>
  </si>
  <si>
    <t>Insured value ($/unit)</t>
  </si>
  <si>
    <t>CAT Insurance value ($/unit)</t>
  </si>
  <si>
    <t>$/ bushel</t>
  </si>
  <si>
    <t>CAT Insurance premium ($/unit)</t>
  </si>
  <si>
    <t>Production costs ($/unit)</t>
  </si>
  <si>
    <t>($/bushel)</t>
  </si>
  <si>
    <t>Net revenue ($/unit)</t>
  </si>
  <si>
    <t xml:space="preserve"> %</t>
  </si>
  <si>
    <t>Price Election</t>
  </si>
  <si>
    <t>Grower actual  yield  (bu/acre)</t>
  </si>
  <si>
    <t>Net profit  without APH 90 &amp; CAT insurance ($/unit)</t>
  </si>
  <si>
    <t>Net profit  with APH 90 &amp; CAT insurance ($/unit)</t>
  </si>
  <si>
    <t>APH 90 &amp; CAT Avocado Insurance Net</t>
  </si>
  <si>
    <t>Profitability Estimator</t>
  </si>
  <si>
    <t>Fixed cost</t>
  </si>
  <si>
    <t>Net</t>
  </si>
  <si>
    <t>Indemnity</t>
  </si>
  <si>
    <t>Yield</t>
  </si>
  <si>
    <t>bu/acre</t>
  </si>
  <si>
    <t>Net profit  without crop insurance ($/unit)</t>
  </si>
  <si>
    <t>2017 Crop Insurance Decision Tool</t>
  </si>
  <si>
    <r>
      <t xml:space="preserve">This spreadsheet calculates premiums, and  insured values under several user selected coverage  and Price Election levels. The tool also helps growers to simulate/estimate an approximated indemnity value based on their own estimated value of losses.                                                                                                                                                                                                                                  </t>
    </r>
    <r>
      <rPr>
        <b/>
        <sz val="16"/>
        <color theme="1"/>
        <rFont val="Times New Roman"/>
        <family val="1"/>
      </rPr>
      <t xml:space="preserve">The final crop insurance indemnity payment will depend on the specific policy and exclusions, and the crop insurance adjuster's assesment of losses.                                                                                                                  </t>
    </r>
    <r>
      <rPr>
        <b/>
        <i/>
        <sz val="16"/>
        <color theme="8" tint="-0.499984740745262"/>
        <rFont val="Times New Roman"/>
        <family val="1"/>
      </rPr>
      <t xml:space="preserve">This version is for Florida Avocados Only  </t>
    </r>
  </si>
  <si>
    <t>Support Provided by:</t>
  </si>
  <si>
    <r>
      <rPr>
        <b/>
        <sz val="14"/>
        <color theme="1"/>
        <rFont val="Times New Roman"/>
        <family val="1"/>
      </rPr>
      <t xml:space="preserve">CONDITIONS OF USE:      </t>
    </r>
    <r>
      <rPr>
        <sz val="14"/>
        <color theme="1"/>
        <rFont val="Times New Roman"/>
        <family val="1"/>
      </rPr>
      <t xml:space="preserve">                                                                                                                       This software is provided 'as is' and without warranties as to performance or merchantability. Statements may have been made to you about this software. Any such statements do not constitute warranties and shall not be relied on by the CUSTOMER in deciding whether to use the program.  This program is provided without any expressed or implied warranties whatsoever. Because of the diversity of conditions and hardware under which this program may be used, no WARRANTY OF MERCHANTABILITY or WARRANTY OF FITNESS for a particular purpose is offered. The user is advised to test the program thoroughly before relying on it. The user assumes the entire risk of using the program.  The UNIVERSITY OF FLORIDA will not be liable for any claim or damage brought against the USER by any third party, nor will the UNIVERSITY OF FLORIDA be liable for any consequential, indirect, or special damages suffered by the USER as a result of the use of the software.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</si>
</sst>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s>
  <fonts count="15" x14ac:knownFonts="1">
    <font>
      <sz val="11"/>
      <color theme="1"/>
      <name val="Calibri"/>
      <family val="2"/>
      <scheme val="minor"/>
    </font>
    <font>
      <sz val="11"/>
      <color theme="1"/>
      <name val="Calibri"/>
      <family val="2"/>
      <scheme val="minor"/>
    </font>
    <font>
      <b/>
      <sz val="12"/>
      <color theme="1" tint="4.9989318521683403E-2"/>
      <name val="Times New Roman"/>
      <family val="1"/>
    </font>
    <font>
      <sz val="12"/>
      <color theme="1" tint="4.9989318521683403E-2"/>
      <name val="Times New Roman"/>
      <family val="1"/>
    </font>
    <font>
      <b/>
      <sz val="11"/>
      <color theme="1"/>
      <name val="Times New Roman"/>
      <family val="1"/>
    </font>
    <font>
      <sz val="12"/>
      <color theme="1"/>
      <name val="Times New Roman"/>
      <family val="1"/>
    </font>
    <font>
      <b/>
      <sz val="12"/>
      <color theme="1"/>
      <name val="Times New Roman"/>
      <family val="1"/>
    </font>
    <font>
      <sz val="12"/>
      <color theme="1"/>
      <name val="Calibri"/>
      <family val="2"/>
      <scheme val="minor"/>
    </font>
    <font>
      <b/>
      <sz val="12"/>
      <color theme="1"/>
      <name val="Calibri"/>
      <family val="2"/>
      <scheme val="minor"/>
    </font>
    <font>
      <b/>
      <sz val="16"/>
      <color rgb="FF002060"/>
      <name val="Times New Roman"/>
      <family val="1"/>
    </font>
    <font>
      <sz val="16"/>
      <color theme="1"/>
      <name val="Times New Roman"/>
      <family val="1"/>
    </font>
    <font>
      <b/>
      <sz val="16"/>
      <color theme="1"/>
      <name val="Times New Roman"/>
      <family val="1"/>
    </font>
    <font>
      <b/>
      <i/>
      <sz val="16"/>
      <color theme="8" tint="-0.499984740745262"/>
      <name val="Times New Roman"/>
      <family val="1"/>
    </font>
    <font>
      <sz val="14"/>
      <color theme="1"/>
      <name val="Times New Roman"/>
      <family val="1"/>
    </font>
    <font>
      <b/>
      <sz val="14"/>
      <color theme="1"/>
      <name val="Times New Roman"/>
      <family val="1"/>
    </font>
  </fonts>
  <fills count="8">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7" tint="0.39997558519241921"/>
        <bgColor indexed="64"/>
      </patternFill>
    </fill>
  </fills>
  <borders count="3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ck">
        <color theme="4" tint="-0.499984740745262"/>
      </left>
      <right/>
      <top/>
      <bottom/>
      <diagonal/>
    </border>
    <border>
      <left/>
      <right style="thick">
        <color theme="4" tint="-0.499984740745262"/>
      </right>
      <top/>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bottom style="thick">
        <color theme="4" tint="-0.499984740745262"/>
      </bottom>
      <diagonal/>
    </border>
    <border>
      <left/>
      <right/>
      <top/>
      <bottom style="thick">
        <color theme="4" tint="-0.499984740745262"/>
      </bottom>
      <diagonal/>
    </border>
    <border>
      <left/>
      <right style="thick">
        <color theme="4" tint="-0.499984740745262"/>
      </right>
      <top/>
      <bottom style="thick">
        <color theme="4" tint="-0.499984740745262"/>
      </bottom>
      <diagonal/>
    </border>
    <border>
      <left/>
      <right/>
      <top style="thick">
        <color theme="1"/>
      </top>
      <bottom/>
      <diagonal/>
    </border>
    <border>
      <left style="thick">
        <color theme="1"/>
      </left>
      <right/>
      <top style="thick">
        <color theme="1"/>
      </top>
      <bottom/>
      <diagonal/>
    </border>
    <border>
      <left/>
      <right style="thick">
        <color theme="1"/>
      </right>
      <top style="thick">
        <color theme="1"/>
      </top>
      <bottom/>
      <diagonal/>
    </border>
    <border>
      <left style="thick">
        <color theme="1"/>
      </left>
      <right/>
      <top/>
      <bottom/>
      <diagonal/>
    </border>
    <border>
      <left/>
      <right style="thick">
        <color theme="1"/>
      </right>
      <top/>
      <bottom/>
      <diagonal/>
    </border>
    <border>
      <left style="thick">
        <color theme="1"/>
      </left>
      <right/>
      <top/>
      <bottom style="thick">
        <color theme="1"/>
      </bottom>
      <diagonal/>
    </border>
    <border>
      <left/>
      <right/>
      <top/>
      <bottom style="thick">
        <color theme="1"/>
      </bottom>
      <diagonal/>
    </border>
    <border>
      <left/>
      <right style="thick">
        <color theme="1"/>
      </right>
      <top/>
      <bottom style="thick">
        <color theme="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93">
    <xf numFmtId="0" fontId="0" fillId="0" borderId="0" xfId="0"/>
    <xf numFmtId="0" fontId="4" fillId="0" borderId="0" xfId="0" applyFont="1"/>
    <xf numFmtId="0" fontId="4" fillId="0" borderId="3" xfId="0" applyFont="1" applyBorder="1"/>
    <xf numFmtId="0" fontId="5" fillId="0" borderId="0" xfId="0" applyFont="1"/>
    <xf numFmtId="0" fontId="6" fillId="0" borderId="0" xfId="0" applyFont="1"/>
    <xf numFmtId="0" fontId="2" fillId="0" borderId="0" xfId="0" applyFont="1" applyAlignment="1">
      <alignment horizontal="center"/>
    </xf>
    <xf numFmtId="164" fontId="5" fillId="0" borderId="0" xfId="0" applyNumberFormat="1" applyFont="1" applyAlignment="1">
      <alignment horizontal="center"/>
    </xf>
    <xf numFmtId="0" fontId="5" fillId="0" borderId="1" xfId="0" applyFont="1" applyBorder="1"/>
    <xf numFmtId="164" fontId="5" fillId="0" borderId="1" xfId="0" applyNumberFormat="1" applyFont="1" applyBorder="1" applyAlignment="1">
      <alignment horizontal="center"/>
    </xf>
    <xf numFmtId="0" fontId="3" fillId="0" borderId="1" xfId="0" applyFont="1" applyBorder="1" applyAlignment="1">
      <alignment horizontal="center"/>
    </xf>
    <xf numFmtId="0" fontId="5" fillId="0" borderId="2" xfId="0" applyFont="1" applyBorder="1"/>
    <xf numFmtId="0" fontId="6" fillId="0" borderId="1" xfId="0" applyFont="1" applyBorder="1"/>
    <xf numFmtId="0" fontId="5" fillId="0" borderId="3" xfId="0" applyFont="1" applyBorder="1"/>
    <xf numFmtId="0" fontId="6" fillId="4" borderId="0" xfId="0" applyFont="1" applyFill="1"/>
    <xf numFmtId="0" fontId="6" fillId="4" borderId="0" xfId="0" applyFont="1" applyFill="1" applyAlignment="1" applyProtection="1">
      <alignment horizontal="center"/>
    </xf>
    <xf numFmtId="0" fontId="6" fillId="0" borderId="0" xfId="0" applyFont="1" applyFill="1" applyAlignment="1">
      <alignment horizontal="center"/>
    </xf>
    <xf numFmtId="0" fontId="5" fillId="0" borderId="1" xfId="0" applyFont="1" applyBorder="1" applyAlignment="1">
      <alignment horizontal="center"/>
    </xf>
    <xf numFmtId="0" fontId="5" fillId="0" borderId="1" xfId="0" applyFont="1" applyFill="1" applyBorder="1" applyAlignment="1">
      <alignment horizontal="center"/>
    </xf>
    <xf numFmtId="165" fontId="5" fillId="0" borderId="0" xfId="2" applyNumberFormat="1" applyFont="1" applyAlignment="1">
      <alignment horizontal="center"/>
    </xf>
    <xf numFmtId="165" fontId="5" fillId="0" borderId="0" xfId="2" applyNumberFormat="1" applyFont="1" applyFill="1" applyAlignment="1">
      <alignment horizontal="center"/>
    </xf>
    <xf numFmtId="0" fontId="6" fillId="3" borderId="0" xfId="0" applyFont="1" applyFill="1" applyAlignment="1">
      <alignment horizontal="center"/>
    </xf>
    <xf numFmtId="165" fontId="5" fillId="3" borderId="0" xfId="2" applyNumberFormat="1" applyFont="1" applyFill="1" applyAlignment="1">
      <alignment horizontal="center"/>
    </xf>
    <xf numFmtId="2" fontId="6" fillId="0" borderId="0" xfId="0" applyNumberFormat="1" applyFont="1" applyFill="1" applyAlignment="1">
      <alignment horizontal="center"/>
    </xf>
    <xf numFmtId="0" fontId="6" fillId="3" borderId="1" xfId="0" applyFont="1" applyFill="1" applyBorder="1" applyAlignment="1">
      <alignment horizontal="center"/>
    </xf>
    <xf numFmtId="165" fontId="5" fillId="3" borderId="1" xfId="2" applyNumberFormat="1" applyFont="1" applyFill="1" applyBorder="1" applyAlignment="1">
      <alignment horizontal="center"/>
    </xf>
    <xf numFmtId="0" fontId="6" fillId="2" borderId="0" xfId="0" applyFont="1" applyFill="1" applyAlignment="1">
      <alignment horizontal="center"/>
    </xf>
    <xf numFmtId="165" fontId="5" fillId="2" borderId="0" xfId="2" applyNumberFormat="1" applyFont="1" applyFill="1" applyAlignment="1">
      <alignment horizontal="center"/>
    </xf>
    <xf numFmtId="165" fontId="5" fillId="0" borderId="3" xfId="2" applyNumberFormat="1" applyFont="1" applyBorder="1" applyAlignment="1">
      <alignment horizontal="center"/>
    </xf>
    <xf numFmtId="165" fontId="6" fillId="3" borderId="3" xfId="2" applyNumberFormat="1" applyFont="1" applyFill="1" applyBorder="1" applyAlignment="1">
      <alignment horizontal="center"/>
    </xf>
    <xf numFmtId="0" fontId="6" fillId="3" borderId="3" xfId="0" applyFont="1" applyFill="1" applyBorder="1" applyAlignment="1">
      <alignment horizontal="center"/>
    </xf>
    <xf numFmtId="0" fontId="6" fillId="5" borderId="1" xfId="0" applyFont="1" applyFill="1" applyBorder="1" applyAlignment="1">
      <alignment horizontal="center"/>
    </xf>
    <xf numFmtId="165" fontId="5" fillId="5" borderId="1" xfId="2" applyNumberFormat="1" applyFont="1" applyFill="1" applyBorder="1" applyAlignment="1">
      <alignment horizontal="center"/>
    </xf>
    <xf numFmtId="0" fontId="5" fillId="0" borderId="0" xfId="0" applyFont="1" applyBorder="1"/>
    <xf numFmtId="0" fontId="5" fillId="0" borderId="0" xfId="0" applyFont="1" applyFill="1" applyBorder="1"/>
    <xf numFmtId="0" fontId="6" fillId="0" borderId="6" xfId="0" applyFont="1" applyBorder="1" applyAlignment="1">
      <alignment horizontal="center"/>
    </xf>
    <xf numFmtId="0" fontId="5" fillId="0" borderId="0" xfId="0" applyFont="1" applyBorder="1" applyAlignment="1">
      <alignment horizontal="center"/>
    </xf>
    <xf numFmtId="2" fontId="5" fillId="0" borderId="6" xfId="0" applyNumberFormat="1" applyFont="1" applyBorder="1" applyAlignment="1">
      <alignment horizontal="center"/>
    </xf>
    <xf numFmtId="2" fontId="5" fillId="0" borderId="5" xfId="0" applyNumberFormat="1" applyFont="1" applyBorder="1" applyAlignment="1">
      <alignment horizontal="center"/>
    </xf>
    <xf numFmtId="0" fontId="5" fillId="0" borderId="2" xfId="0" applyFont="1" applyBorder="1" applyAlignment="1">
      <alignment horizontal="left"/>
    </xf>
    <xf numFmtId="0" fontId="2" fillId="0" borderId="2" xfId="0" applyFont="1" applyFill="1" applyBorder="1" applyAlignment="1" applyProtection="1">
      <alignment horizontal="center"/>
      <protection locked="0"/>
    </xf>
    <xf numFmtId="9" fontId="2" fillId="2" borderId="0" xfId="0" applyNumberFormat="1" applyFont="1" applyFill="1" applyAlignment="1" applyProtection="1">
      <alignment horizontal="center"/>
      <protection locked="0"/>
    </xf>
    <xf numFmtId="165" fontId="5" fillId="0" borderId="0" xfId="2" applyNumberFormat="1" applyFont="1" applyFill="1" applyBorder="1" applyAlignment="1">
      <alignment horizontal="center" vertical="center"/>
    </xf>
    <xf numFmtId="0" fontId="7" fillId="0" borderId="0" xfId="0" applyFont="1"/>
    <xf numFmtId="0" fontId="2" fillId="0" borderId="0" xfId="0" applyFont="1" applyBorder="1" applyAlignment="1">
      <alignment horizontal="center" vertical="center"/>
    </xf>
    <xf numFmtId="0" fontId="5" fillId="0" borderId="2" xfId="0" applyFont="1" applyBorder="1" applyAlignment="1">
      <alignment horizontal="center"/>
    </xf>
    <xf numFmtId="2" fontId="5" fillId="0" borderId="4" xfId="0" applyNumberFormat="1" applyFont="1" applyBorder="1" applyAlignment="1">
      <alignment horizontal="center"/>
    </xf>
    <xf numFmtId="164" fontId="5" fillId="0" borderId="2" xfId="0" applyNumberFormat="1" applyFont="1" applyBorder="1" applyAlignment="1">
      <alignment horizont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Fill="1" applyAlignment="1">
      <alignment horizontal="center" vertical="center"/>
    </xf>
    <xf numFmtId="0" fontId="6" fillId="0" borderId="2" xfId="0" applyFont="1" applyBorder="1" applyAlignment="1">
      <alignment horizontal="center" vertical="center"/>
    </xf>
    <xf numFmtId="165" fontId="5" fillId="0" borderId="2" xfId="2" applyNumberFormat="1" applyFont="1" applyBorder="1" applyAlignment="1">
      <alignment horizontal="center" vertical="center"/>
    </xf>
    <xf numFmtId="165" fontId="5" fillId="0" borderId="2" xfId="2" applyNumberFormat="1" applyFont="1" applyFill="1" applyBorder="1" applyAlignment="1">
      <alignment horizontal="center" vertical="center"/>
    </xf>
    <xf numFmtId="0" fontId="6" fillId="0" borderId="0" xfId="0" applyFont="1" applyBorder="1" applyAlignment="1">
      <alignment horizontal="center" vertical="center"/>
    </xf>
    <xf numFmtId="165" fontId="5" fillId="0" borderId="0" xfId="2" applyNumberFormat="1" applyFont="1" applyBorder="1" applyAlignment="1">
      <alignment horizontal="center" vertical="center"/>
    </xf>
    <xf numFmtId="0" fontId="6" fillId="0" borderId="0" xfId="0" applyFont="1" applyFill="1" applyBorder="1" applyAlignment="1">
      <alignment horizontal="center" vertical="center"/>
    </xf>
    <xf numFmtId="0" fontId="6" fillId="2" borderId="0" xfId="0" applyFont="1" applyFill="1" applyBorder="1" applyAlignment="1">
      <alignment horizontal="center" vertical="center"/>
    </xf>
    <xf numFmtId="165" fontId="5" fillId="2" borderId="0" xfId="2" applyNumberFormat="1" applyFont="1" applyFill="1" applyBorder="1" applyAlignment="1">
      <alignment horizontal="center" vertical="center"/>
    </xf>
    <xf numFmtId="0" fontId="6" fillId="3" borderId="0" xfId="0" applyFont="1" applyFill="1" applyAlignment="1">
      <alignment horizontal="center" vertical="center"/>
    </xf>
    <xf numFmtId="165" fontId="5" fillId="3" borderId="0" xfId="2" applyNumberFormat="1" applyFont="1" applyFill="1" applyAlignment="1">
      <alignment horizontal="center" vertical="center"/>
    </xf>
    <xf numFmtId="0" fontId="4" fillId="0" borderId="2" xfId="0" applyFont="1" applyBorder="1"/>
    <xf numFmtId="2" fontId="3" fillId="6" borderId="0" xfId="0" applyNumberFormat="1" applyFont="1" applyFill="1" applyAlignment="1" applyProtection="1">
      <alignment horizontal="center"/>
      <protection hidden="1"/>
    </xf>
    <xf numFmtId="165" fontId="3" fillId="6" borderId="0" xfId="2" applyNumberFormat="1" applyFont="1" applyFill="1" applyAlignment="1">
      <alignment vertical="center"/>
    </xf>
    <xf numFmtId="165" fontId="5" fillId="6" borderId="0" xfId="2" applyNumberFormat="1" applyFont="1" applyFill="1" applyAlignment="1">
      <alignment horizontal="center"/>
    </xf>
    <xf numFmtId="0" fontId="3" fillId="6" borderId="0" xfId="0" applyFont="1" applyFill="1" applyAlignment="1" applyProtection="1">
      <alignment horizontal="center"/>
      <protection locked="0"/>
    </xf>
    <xf numFmtId="0" fontId="5" fillId="6" borderId="0" xfId="0" applyFont="1" applyFill="1" applyAlignment="1" applyProtection="1">
      <alignment horizontal="center"/>
      <protection locked="0"/>
    </xf>
    <xf numFmtId="165" fontId="5" fillId="6" borderId="0" xfId="2" applyNumberFormat="1" applyFont="1" applyFill="1" applyBorder="1" applyAlignment="1">
      <alignment horizontal="center"/>
    </xf>
    <xf numFmtId="0" fontId="5" fillId="6" borderId="0" xfId="0" applyFont="1" applyFill="1" applyBorder="1" applyAlignment="1">
      <alignment horizontal="center"/>
    </xf>
    <xf numFmtId="0" fontId="7" fillId="0" borderId="2" xfId="0" applyFont="1" applyBorder="1"/>
    <xf numFmtId="0" fontId="7" fillId="0" borderId="4" xfId="0" applyFont="1" applyBorder="1"/>
    <xf numFmtId="0" fontId="7" fillId="0" borderId="6" xfId="0" applyFont="1" applyBorder="1"/>
    <xf numFmtId="0" fontId="6" fillId="0" borderId="4" xfId="0" applyFont="1" applyBorder="1" applyAlignment="1">
      <alignment horizontal="center"/>
    </xf>
    <xf numFmtId="0" fontId="6" fillId="0" borderId="6" xfId="0" applyFont="1" applyFill="1" applyBorder="1" applyAlignment="1">
      <alignment horizontal="center"/>
    </xf>
    <xf numFmtId="0" fontId="6" fillId="2" borderId="6" xfId="0" applyFont="1" applyFill="1" applyBorder="1" applyAlignment="1">
      <alignment horizontal="center"/>
    </xf>
    <xf numFmtId="0" fontId="6" fillId="3" borderId="6" xfId="0" applyFont="1" applyFill="1" applyBorder="1" applyAlignment="1">
      <alignment horizontal="center"/>
    </xf>
    <xf numFmtId="0" fontId="6" fillId="0" borderId="6" xfId="0" applyFont="1" applyBorder="1"/>
    <xf numFmtId="0" fontId="6" fillId="0" borderId="5" xfId="0" applyFont="1" applyBorder="1"/>
    <xf numFmtId="0" fontId="6" fillId="0" borderId="0" xfId="0" applyFont="1" applyAlignment="1">
      <alignment horizontal="center"/>
    </xf>
    <xf numFmtId="0" fontId="6" fillId="0" borderId="3" xfId="0" applyFont="1" applyBorder="1" applyAlignment="1">
      <alignment horizontal="center"/>
    </xf>
    <xf numFmtId="0" fontId="6" fillId="0" borderId="0" xfId="0" applyFont="1" applyBorder="1" applyAlignment="1">
      <alignment horizontal="center"/>
    </xf>
    <xf numFmtId="2" fontId="6" fillId="0" borderId="0" xfId="0" applyNumberFormat="1" applyFont="1" applyFill="1" applyAlignment="1">
      <alignment horizontal="center" vertical="center"/>
    </xf>
    <xf numFmtId="166" fontId="5" fillId="0" borderId="2" xfId="3" applyNumberFormat="1" applyFont="1" applyBorder="1"/>
    <xf numFmtId="166" fontId="5" fillId="0" borderId="0" xfId="3" applyNumberFormat="1" applyFont="1" applyBorder="1"/>
    <xf numFmtId="166" fontId="5" fillId="0" borderId="0" xfId="3" applyNumberFormat="1" applyFont="1" applyFill="1" applyBorder="1"/>
    <xf numFmtId="166" fontId="5" fillId="2" borderId="0" xfId="3" applyNumberFormat="1" applyFont="1" applyFill="1" applyBorder="1"/>
    <xf numFmtId="166" fontId="5" fillId="3" borderId="0" xfId="3" applyNumberFormat="1" applyFont="1" applyFill="1"/>
    <xf numFmtId="0" fontId="6" fillId="5" borderId="5" xfId="0" applyFont="1" applyFill="1" applyBorder="1" applyAlignment="1">
      <alignment horizontal="center"/>
    </xf>
    <xf numFmtId="166" fontId="5" fillId="5" borderId="1" xfId="3" applyNumberFormat="1" applyFont="1" applyFill="1" applyBorder="1"/>
    <xf numFmtId="164" fontId="5" fillId="0" borderId="0" xfId="0" applyNumberFormat="1" applyFont="1" applyBorder="1" applyAlignment="1">
      <alignment horizontal="center"/>
    </xf>
    <xf numFmtId="9" fontId="6" fillId="0" borderId="7" xfId="1" applyFont="1" applyBorder="1" applyAlignment="1">
      <alignment horizontal="center"/>
    </xf>
    <xf numFmtId="9" fontId="6" fillId="0" borderId="1" xfId="1" applyFont="1" applyBorder="1" applyAlignment="1">
      <alignment horizontal="center"/>
    </xf>
    <xf numFmtId="9" fontId="2" fillId="0" borderId="1" xfId="1" applyFont="1" applyBorder="1" applyAlignment="1">
      <alignment horizontal="center"/>
    </xf>
    <xf numFmtId="0" fontId="2" fillId="0" borderId="1"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8" fillId="0" borderId="2" xfId="0" applyFont="1" applyBorder="1"/>
    <xf numFmtId="0" fontId="8" fillId="0" borderId="0" xfId="0" applyFont="1"/>
    <xf numFmtId="0" fontId="8" fillId="0" borderId="4" xfId="0" applyFont="1" applyBorder="1"/>
    <xf numFmtId="0" fontId="8" fillId="0" borderId="6" xfId="0" applyFont="1" applyBorder="1"/>
    <xf numFmtId="0" fontId="0" fillId="0" borderId="0" xfId="0" applyBorder="1"/>
    <xf numFmtId="0" fontId="0" fillId="0" borderId="0" xfId="0" applyAlignment="1">
      <alignment wrapText="1"/>
    </xf>
    <xf numFmtId="0" fontId="0" fillId="0" borderId="16" xfId="0" applyBorder="1"/>
    <xf numFmtId="0" fontId="0" fillId="0" borderId="0" xfId="0" applyFill="1" applyBorder="1"/>
    <xf numFmtId="0" fontId="0" fillId="0" borderId="0" xfId="0" applyFill="1"/>
    <xf numFmtId="0" fontId="0" fillId="0" borderId="14" xfId="0" applyBorder="1"/>
    <xf numFmtId="0" fontId="6" fillId="2" borderId="2" xfId="0" applyFont="1" applyFill="1" applyBorder="1" applyAlignment="1" applyProtection="1">
      <alignment horizontal="center"/>
      <protection locked="0"/>
    </xf>
    <xf numFmtId="0" fontId="6" fillId="2" borderId="0" xfId="1" applyNumberFormat="1" applyFont="1" applyFill="1" applyAlignment="1" applyProtection="1">
      <alignment horizontal="center"/>
      <protection locked="0"/>
    </xf>
    <xf numFmtId="0" fontId="6" fillId="3" borderId="3" xfId="0" applyFont="1" applyFill="1" applyBorder="1" applyAlignment="1" applyProtection="1">
      <alignment horizontal="center"/>
      <protection locked="0"/>
    </xf>
    <xf numFmtId="165" fontId="5" fillId="3" borderId="2" xfId="2" applyNumberFormat="1" applyFont="1" applyFill="1" applyBorder="1" applyAlignment="1" applyProtection="1">
      <alignment horizontal="center"/>
      <protection locked="0"/>
    </xf>
    <xf numFmtId="165" fontId="5" fillId="3" borderId="0" xfId="2" applyNumberFormat="1" applyFont="1" applyFill="1" applyAlignment="1" applyProtection="1">
      <alignment horizontal="center"/>
      <protection locked="0"/>
    </xf>
    <xf numFmtId="165" fontId="6" fillId="3" borderId="3" xfId="2" applyNumberFormat="1" applyFont="1" applyFill="1" applyBorder="1" applyAlignment="1" applyProtection="1">
      <alignment horizontal="center"/>
      <protection locked="0"/>
    </xf>
    <xf numFmtId="165" fontId="5" fillId="0" borderId="2" xfId="2" applyNumberFormat="1" applyFont="1" applyBorder="1" applyAlignment="1" applyProtection="1">
      <alignment horizontal="center"/>
      <protection locked="0"/>
    </xf>
    <xf numFmtId="165" fontId="5" fillId="0" borderId="0" xfId="2" applyNumberFormat="1" applyFont="1" applyAlignment="1" applyProtection="1">
      <alignment horizontal="center"/>
      <protection locked="0"/>
    </xf>
    <xf numFmtId="0" fontId="6" fillId="3" borderId="3" xfId="0" applyFont="1" applyFill="1" applyBorder="1" applyAlignment="1" applyProtection="1">
      <alignment horizontal="center"/>
    </xf>
    <xf numFmtId="0" fontId="2" fillId="0" borderId="2"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9" fontId="2" fillId="2" borderId="0" xfId="0" applyNumberFormat="1" applyFont="1" applyFill="1" applyAlignment="1" applyProtection="1">
      <alignment horizontal="center" vertical="center"/>
      <protection locked="0"/>
    </xf>
    <xf numFmtId="0" fontId="6" fillId="2" borderId="0" xfId="1" applyNumberFormat="1" applyFont="1" applyFill="1" applyAlignment="1" applyProtection="1">
      <alignment horizontal="center" vertical="center"/>
      <protection locked="0"/>
    </xf>
    <xf numFmtId="2" fontId="3" fillId="6" borderId="0" xfId="0" applyNumberFormat="1" applyFont="1" applyFill="1" applyAlignment="1" applyProtection="1">
      <alignment horizontal="center" vertical="center"/>
    </xf>
    <xf numFmtId="165" fontId="5" fillId="6" borderId="0" xfId="2" applyNumberFormat="1" applyFont="1" applyFill="1" applyAlignment="1" applyProtection="1">
      <alignment horizontal="center" vertical="center"/>
    </xf>
    <xf numFmtId="0" fontId="3" fillId="6" borderId="0" xfId="0" applyFont="1" applyFill="1" applyAlignment="1" applyProtection="1">
      <alignment horizontal="center" vertical="center"/>
    </xf>
    <xf numFmtId="0" fontId="5" fillId="6" borderId="0" xfId="0" applyFont="1" applyFill="1" applyAlignment="1" applyProtection="1">
      <alignment horizontal="center" vertical="center"/>
    </xf>
    <xf numFmtId="165" fontId="5" fillId="6" borderId="0" xfId="2" applyNumberFormat="1" applyFont="1" applyFill="1" applyBorder="1" applyAlignment="1" applyProtection="1">
      <alignment horizontal="center" vertical="center"/>
    </xf>
    <xf numFmtId="0" fontId="5" fillId="6" borderId="0" xfId="0" applyFont="1" applyFill="1" applyBorder="1" applyAlignment="1" applyProtection="1">
      <alignment horizontal="center" vertical="center"/>
    </xf>
    <xf numFmtId="165" fontId="3" fillId="6" borderId="0" xfId="2" applyNumberFormat="1" applyFont="1" applyFill="1" applyAlignment="1" applyProtection="1">
      <alignment horizontal="center" vertical="center"/>
    </xf>
    <xf numFmtId="166" fontId="5" fillId="0" borderId="2" xfId="3" applyNumberFormat="1" applyFont="1" applyBorder="1" applyAlignment="1">
      <alignment horizontal="center" vertical="center"/>
    </xf>
    <xf numFmtId="166" fontId="5" fillId="0" borderId="0" xfId="3" applyNumberFormat="1" applyFont="1" applyBorder="1" applyAlignment="1">
      <alignment horizontal="center" vertical="center"/>
    </xf>
    <xf numFmtId="166" fontId="5" fillId="0" borderId="0" xfId="3" applyNumberFormat="1" applyFont="1" applyFill="1" applyBorder="1" applyAlignment="1">
      <alignment horizontal="center" vertical="center"/>
    </xf>
    <xf numFmtId="166" fontId="5" fillId="3" borderId="0" xfId="3" applyNumberFormat="1" applyFont="1" applyFill="1" applyAlignment="1">
      <alignment horizontal="center" vertical="center"/>
    </xf>
    <xf numFmtId="166" fontId="5" fillId="5" borderId="1" xfId="3" applyNumberFormat="1" applyFont="1" applyFill="1" applyBorder="1" applyAlignment="1">
      <alignment horizontal="center" vertical="center"/>
    </xf>
    <xf numFmtId="0" fontId="0" fillId="0" borderId="2" xfId="0" applyBorder="1"/>
    <xf numFmtId="0" fontId="7" fillId="0" borderId="0" xfId="0" applyFont="1" applyBorder="1"/>
    <xf numFmtId="0" fontId="6" fillId="3" borderId="3" xfId="0" applyFont="1" applyFill="1" applyBorder="1" applyAlignment="1" applyProtection="1">
      <alignment horizontal="center" vertical="center"/>
      <protection locked="0"/>
    </xf>
    <xf numFmtId="0" fontId="6" fillId="0" borderId="0" xfId="0" applyFont="1" applyBorder="1"/>
    <xf numFmtId="0" fontId="6" fillId="0" borderId="0" xfId="0" applyFont="1" applyFill="1" applyBorder="1" applyAlignment="1">
      <alignment horizontal="center"/>
    </xf>
    <xf numFmtId="0" fontId="4" fillId="0" borderId="0" xfId="0" applyFont="1" applyBorder="1"/>
    <xf numFmtId="165" fontId="5" fillId="0" borderId="0" xfId="2" applyNumberFormat="1" applyFont="1" applyBorder="1" applyAlignment="1">
      <alignment horizontal="center"/>
    </xf>
    <xf numFmtId="165" fontId="6" fillId="0" borderId="0" xfId="2" applyNumberFormat="1" applyFont="1" applyFill="1" applyBorder="1" applyAlignment="1">
      <alignment horizontal="center"/>
    </xf>
    <xf numFmtId="0" fontId="6" fillId="0" borderId="1" xfId="0" applyFont="1" applyFill="1" applyBorder="1" applyAlignment="1">
      <alignment horizontal="center" vertical="center"/>
    </xf>
    <xf numFmtId="165" fontId="5" fillId="0" borderId="1" xfId="2" applyNumberFormat="1" applyFont="1" applyFill="1" applyBorder="1" applyAlignment="1">
      <alignment horizontal="center" vertical="center"/>
    </xf>
    <xf numFmtId="0" fontId="6" fillId="0" borderId="1" xfId="0" applyFont="1" applyFill="1" applyBorder="1"/>
    <xf numFmtId="0" fontId="7" fillId="0" borderId="1" xfId="0" applyFont="1" applyBorder="1"/>
    <xf numFmtId="0" fontId="6" fillId="0" borderId="4" xfId="0" applyFont="1" applyBorder="1"/>
    <xf numFmtId="0" fontId="13" fillId="7" borderId="24" xfId="0" applyFont="1" applyFill="1" applyBorder="1" applyAlignment="1">
      <alignment horizontal="center" vertical="center" wrapText="1"/>
    </xf>
    <xf numFmtId="0" fontId="13" fillId="7" borderId="25" xfId="0"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7" borderId="28" xfId="0" applyFont="1" applyFill="1" applyBorder="1" applyAlignment="1">
      <alignment horizontal="center" vertical="center" wrapText="1"/>
    </xf>
    <xf numFmtId="0" fontId="13" fillId="7" borderId="29" xfId="0" applyFont="1" applyFill="1" applyBorder="1" applyAlignment="1">
      <alignment horizontal="center" vertical="center" wrapText="1"/>
    </xf>
    <xf numFmtId="0" fontId="13" fillId="7" borderId="30" xfId="0" applyFont="1" applyFill="1" applyBorder="1" applyAlignment="1">
      <alignment horizontal="center" vertical="center" wrapText="1"/>
    </xf>
    <xf numFmtId="0" fontId="13" fillId="7" borderId="31" xfId="0" applyFont="1" applyFill="1" applyBorder="1" applyAlignment="1">
      <alignment horizontal="center" vertical="center" wrapText="1"/>
    </xf>
    <xf numFmtId="0" fontId="0" fillId="0" borderId="0" xfId="0" applyAlignment="1">
      <alignment horizont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0"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8" xfId="0" applyFont="1" applyBorder="1" applyAlignment="1">
      <alignment horizontal="center" vertical="top" wrapText="1"/>
    </xf>
    <xf numFmtId="0" fontId="10" fillId="0" borderId="0" xfId="0" applyFont="1" applyBorder="1" applyAlignment="1">
      <alignment horizontal="center" vertical="top" wrapText="1"/>
    </xf>
    <xf numFmtId="0" fontId="10" fillId="0" borderId="9" xfId="0" applyFont="1" applyBorder="1" applyAlignment="1">
      <alignment horizontal="center" vertical="top" wrapText="1"/>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xf numFmtId="0" fontId="10" fillId="0" borderId="15" xfId="0" applyFont="1" applyBorder="1" applyAlignment="1">
      <alignment horizontal="center" vertical="top" wrapText="1"/>
    </xf>
    <xf numFmtId="0" fontId="9" fillId="0" borderId="0" xfId="0" applyFont="1" applyAlignment="1">
      <alignment horizontal="center" vertical="center"/>
    </xf>
    <xf numFmtId="0" fontId="11" fillId="0" borderId="17" xfId="0" applyFont="1" applyBorder="1" applyAlignment="1">
      <alignment horizontal="center" vertical="top"/>
    </xf>
    <xf numFmtId="0" fontId="0" fillId="0" borderId="16"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0" xfId="0" applyBorder="1" applyAlignment="1">
      <alignment horizontal="center" vertical="top"/>
    </xf>
    <xf numFmtId="0" fontId="0" fillId="0" borderId="20" xfId="0" applyBorder="1" applyAlignment="1">
      <alignment horizontal="center" vertical="top"/>
    </xf>
    <xf numFmtId="0" fontId="0" fillId="0" borderId="21" xfId="0" applyBorder="1" applyAlignment="1">
      <alignment horizontal="center" vertical="top"/>
    </xf>
    <xf numFmtId="0" fontId="0" fillId="0" borderId="22" xfId="0" applyBorder="1" applyAlignment="1">
      <alignment horizontal="center" vertical="top"/>
    </xf>
    <xf numFmtId="0" fontId="0" fillId="0" borderId="23" xfId="0" applyBorder="1" applyAlignment="1">
      <alignment horizontal="center" vertical="top"/>
    </xf>
    <xf numFmtId="0" fontId="6" fillId="0" borderId="2" xfId="0" applyFont="1" applyBorder="1" applyAlignment="1">
      <alignment horizontal="center"/>
    </xf>
    <xf numFmtId="0" fontId="6" fillId="0" borderId="0" xfId="0" applyFont="1" applyBorder="1" applyAlignment="1">
      <alignment horizontal="center"/>
    </xf>
    <xf numFmtId="0" fontId="2" fillId="0" borderId="0" xfId="0" applyFont="1" applyBorder="1" applyAlignment="1">
      <alignment horizontal="center"/>
    </xf>
    <xf numFmtId="0" fontId="6" fillId="0" borderId="1" xfId="0" applyFont="1" applyBorder="1" applyAlignment="1">
      <alignment horizont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2" xfId="0" applyFont="1" applyBorder="1" applyAlignment="1">
      <alignment horizontal="center" vertical="center" textRotation="90"/>
    </xf>
    <xf numFmtId="0" fontId="5" fillId="0" borderId="0" xfId="0" applyFont="1" applyBorder="1" applyAlignment="1">
      <alignment horizontal="center" vertical="center" textRotation="90"/>
    </xf>
    <xf numFmtId="0" fontId="5" fillId="0" borderId="0" xfId="0" applyFont="1" applyAlignment="1">
      <alignment horizontal="center" vertical="center" textRotation="90"/>
    </xf>
    <xf numFmtId="0" fontId="2" fillId="0" borderId="1" xfId="0" applyFont="1" applyBorder="1" applyAlignment="1">
      <alignment horizontal="center"/>
    </xf>
    <xf numFmtId="0" fontId="2" fillId="0" borderId="3" xfId="0" applyFont="1" applyBorder="1" applyAlignment="1">
      <alignment horizontal="center"/>
    </xf>
    <xf numFmtId="0" fontId="5" fillId="0" borderId="1" xfId="0" applyFont="1" applyBorder="1" applyAlignment="1">
      <alignment horizontal="center" vertical="center" textRotation="90"/>
    </xf>
  </cellXfs>
  <cellStyles count="4">
    <cellStyle name="Comma" xfId="2" builtinId="3"/>
    <cellStyle name="Currency" xfId="3" builtinId="4"/>
    <cellStyle name="Normal" xfId="0" builtinId="0"/>
    <cellStyle name="Percent" xfId="1" builtinId="5"/>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47625</xdr:colOff>
      <xdr:row>18</xdr:row>
      <xdr:rowOff>9526</xdr:rowOff>
    </xdr:from>
    <xdr:to>
      <xdr:col>10</xdr:col>
      <xdr:colOff>200250</xdr:colOff>
      <xdr:row>23</xdr:row>
      <xdr:rowOff>157056</xdr:rowOff>
    </xdr:to>
    <xdr:pic>
      <xdr:nvPicPr>
        <xdr:cNvPr id="2" name="Picture 1"/>
        <xdr:cNvPicPr>
          <a:picLocks noChangeAspect="1"/>
        </xdr:cNvPicPr>
      </xdr:nvPicPr>
      <xdr:blipFill>
        <a:blip xmlns:r="http://schemas.openxmlformats.org/officeDocument/2006/relationships" r:embed="rId1"/>
        <a:stretch>
          <a:fillRect/>
        </a:stretch>
      </xdr:blipFill>
      <xdr:spPr>
        <a:xfrm>
          <a:off x="3705225" y="3562351"/>
          <a:ext cx="2591025" cy="1100030"/>
        </a:xfrm>
        <a:prstGeom prst="rect">
          <a:avLst/>
        </a:prstGeom>
      </xdr:spPr>
    </xdr:pic>
    <xdr:clientData/>
  </xdr:twoCellAnchor>
  <xdr:twoCellAnchor editAs="oneCell">
    <xdr:from>
      <xdr:col>10</xdr:col>
      <xdr:colOff>352425</xdr:colOff>
      <xdr:row>17</xdr:row>
      <xdr:rowOff>180974</xdr:rowOff>
    </xdr:from>
    <xdr:to>
      <xdr:col>14</xdr:col>
      <xdr:colOff>533849</xdr:colOff>
      <xdr:row>23</xdr:row>
      <xdr:rowOff>195207</xdr:rowOff>
    </xdr:to>
    <xdr:pic>
      <xdr:nvPicPr>
        <xdr:cNvPr id="3" name="Picture 2"/>
        <xdr:cNvPicPr>
          <a:picLocks noChangeAspect="1"/>
        </xdr:cNvPicPr>
      </xdr:nvPicPr>
      <xdr:blipFill>
        <a:blip xmlns:r="http://schemas.openxmlformats.org/officeDocument/2006/relationships" r:embed="rId2"/>
        <a:stretch>
          <a:fillRect/>
        </a:stretch>
      </xdr:blipFill>
      <xdr:spPr>
        <a:xfrm>
          <a:off x="6448425" y="3543299"/>
          <a:ext cx="2619824" cy="1157233"/>
        </a:xfrm>
        <a:prstGeom prst="rect">
          <a:avLst/>
        </a:prstGeom>
      </xdr:spPr>
    </xdr:pic>
    <xdr:clientData/>
  </xdr:twoCellAnchor>
  <xdr:twoCellAnchor editAs="oneCell">
    <xdr:from>
      <xdr:col>1</xdr:col>
      <xdr:colOff>0</xdr:colOff>
      <xdr:row>1</xdr:row>
      <xdr:rowOff>76200</xdr:rowOff>
    </xdr:from>
    <xdr:to>
      <xdr:col>4</xdr:col>
      <xdr:colOff>597618</xdr:colOff>
      <xdr:row>5</xdr:row>
      <xdr:rowOff>152400</xdr:rowOff>
    </xdr:to>
    <xdr:pic>
      <xdr:nvPicPr>
        <xdr:cNvPr id="4" name="Picture 3"/>
        <xdr:cNvPicPr>
          <a:picLocks noChangeAspect="1"/>
        </xdr:cNvPicPr>
      </xdr:nvPicPr>
      <xdr:blipFill>
        <a:blip xmlns:r="http://schemas.openxmlformats.org/officeDocument/2006/relationships" r:embed="rId3"/>
        <a:stretch>
          <a:fillRect/>
        </a:stretch>
      </xdr:blipFill>
      <xdr:spPr>
        <a:xfrm>
          <a:off x="609600" y="266700"/>
          <a:ext cx="2426418"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edy.ballen\Desktop\APH%20AVOC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AST%20Resources\Spreadsheets\cropInsuranceDecisionTool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ocado 300"/>
      <sheetName val="Avocado 250"/>
      <sheetName val="Avocado 200"/>
      <sheetName val="Avocado 200a "/>
      <sheetName val="Avocado 170"/>
      <sheetName val="Sheet2"/>
      <sheetName val="Avocado FFT Basic"/>
      <sheetName val="Valencia FFT Basic "/>
      <sheetName val="Avocado FFT Opt"/>
      <sheetName val="Grapefruit  FFT "/>
      <sheetName val="Carambola  FFT"/>
      <sheetName val="Sheet1"/>
      <sheetName val="Sheet3"/>
      <sheetName val="Tomatoes"/>
    </sheetNames>
    <sheetDataSet>
      <sheetData sheetId="0"/>
      <sheetData sheetId="1"/>
      <sheetData sheetId="2">
        <row r="5">
          <cell r="G5">
            <v>0.75</v>
          </cell>
          <cell r="H5">
            <v>0.7</v>
          </cell>
          <cell r="I5">
            <v>0.65</v>
          </cell>
          <cell r="J5">
            <v>0.6</v>
          </cell>
          <cell r="K5">
            <v>0.55000000000000004</v>
          </cell>
          <cell r="L5">
            <v>0.5</v>
          </cell>
        </row>
        <row r="6">
          <cell r="D6">
            <v>100</v>
          </cell>
        </row>
        <row r="7">
          <cell r="D7">
            <v>95</v>
          </cell>
        </row>
        <row r="8">
          <cell r="D8">
            <v>90</v>
          </cell>
        </row>
        <row r="9">
          <cell r="D9">
            <v>85</v>
          </cell>
        </row>
        <row r="10">
          <cell r="D10">
            <v>80</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urity Settings"/>
      <sheetName val="Information"/>
      <sheetName val="premiums"/>
      <sheetName val="parameters"/>
      <sheetName val="ta ye sheet"/>
      <sheetName val="sobPeriod"/>
      <sheetName val="sobYear"/>
      <sheetName val="help_prem"/>
      <sheetName val="parametersdl"/>
      <sheetName val="yields"/>
      <sheetName val="help_yields"/>
      <sheetName val="what-if"/>
      <sheetName val="revEst"/>
      <sheetName val="hisPay"/>
      <sheetName val="cropInsuranceDecisionTool2017"/>
    </sheetNames>
    <sheetDataSet>
      <sheetData sheetId="0"/>
      <sheetData sheetId="1"/>
      <sheetData sheetId="2">
        <row r="18">
          <cell r="E18">
            <v>2.9500000476837158</v>
          </cell>
        </row>
      </sheetData>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B2:AC41"/>
  <sheetViews>
    <sheetView showGridLines="0" showRowColHeaders="0" showZeros="0" tabSelected="1" showOutlineSymbols="0" defaultGridColor="0" colorId="9" zoomScale="80" zoomScaleNormal="80" workbookViewId="0">
      <selection activeCell="AA19" sqref="AA19"/>
    </sheetView>
  </sheetViews>
  <sheetFormatPr defaultRowHeight="15" x14ac:dyDescent="0.25"/>
  <sheetData>
    <row r="2" spans="2:29" x14ac:dyDescent="0.25">
      <c r="B2" s="152"/>
      <c r="C2" s="152"/>
      <c r="D2" s="152"/>
      <c r="E2" s="152"/>
    </row>
    <row r="3" spans="2:29" ht="15.75" thickBot="1" x14ac:dyDescent="0.3">
      <c r="B3" s="152"/>
      <c r="C3" s="152"/>
      <c r="D3" s="152"/>
      <c r="E3" s="152"/>
    </row>
    <row r="4" spans="2:29" ht="15" customHeight="1" x14ac:dyDescent="0.25">
      <c r="B4" s="152"/>
      <c r="C4" s="152"/>
      <c r="D4" s="152"/>
      <c r="E4" s="152"/>
      <c r="H4" s="153" t="s">
        <v>45</v>
      </c>
      <c r="I4" s="154"/>
      <c r="J4" s="154"/>
      <c r="K4" s="154"/>
      <c r="L4" s="154"/>
      <c r="M4" s="154"/>
      <c r="N4" s="155"/>
      <c r="O4" s="99"/>
    </row>
    <row r="5" spans="2:29" ht="15" customHeight="1" x14ac:dyDescent="0.25">
      <c r="B5" s="152"/>
      <c r="C5" s="152"/>
      <c r="D5" s="152"/>
      <c r="E5" s="152"/>
      <c r="H5" s="156"/>
      <c r="I5" s="157"/>
      <c r="J5" s="157"/>
      <c r="K5" s="157"/>
      <c r="L5" s="157"/>
      <c r="M5" s="157"/>
      <c r="N5" s="158"/>
      <c r="O5" s="99"/>
    </row>
    <row r="6" spans="2:29" ht="15" customHeight="1" thickBot="1" x14ac:dyDescent="0.3">
      <c r="B6" s="152"/>
      <c r="C6" s="152"/>
      <c r="D6" s="152"/>
      <c r="E6" s="152"/>
      <c r="H6" s="159"/>
      <c r="I6" s="160"/>
      <c r="J6" s="160"/>
      <c r="K6" s="160"/>
      <c r="L6" s="160"/>
      <c r="M6" s="160"/>
      <c r="N6" s="161"/>
      <c r="O6" s="99"/>
    </row>
    <row r="7" spans="2:29" ht="15.75" thickBot="1" x14ac:dyDescent="0.3">
      <c r="H7" s="104"/>
      <c r="I7" s="99"/>
      <c r="J7" s="99"/>
      <c r="K7" s="104"/>
      <c r="L7" s="99"/>
      <c r="M7" s="99"/>
      <c r="N7" s="99"/>
    </row>
    <row r="8" spans="2:29" ht="15" customHeight="1" thickTop="1" x14ac:dyDescent="0.25">
      <c r="F8" s="162" t="s">
        <v>46</v>
      </c>
      <c r="G8" s="163"/>
      <c r="H8" s="163"/>
      <c r="I8" s="163"/>
      <c r="J8" s="163"/>
      <c r="K8" s="163"/>
      <c r="L8" s="163"/>
      <c r="M8" s="163"/>
      <c r="N8" s="163"/>
      <c r="O8" s="163"/>
      <c r="P8" s="164"/>
      <c r="Q8" s="100"/>
    </row>
    <row r="9" spans="2:29" ht="15" customHeight="1" x14ac:dyDescent="0.25">
      <c r="F9" s="165"/>
      <c r="G9" s="166"/>
      <c r="H9" s="166"/>
      <c r="I9" s="166"/>
      <c r="J9" s="166"/>
      <c r="K9" s="166"/>
      <c r="L9" s="166"/>
      <c r="M9" s="166"/>
      <c r="N9" s="166"/>
      <c r="O9" s="166"/>
      <c r="P9" s="167"/>
    </row>
    <row r="10" spans="2:29" ht="15" customHeight="1" x14ac:dyDescent="0.25">
      <c r="F10" s="165"/>
      <c r="G10" s="166"/>
      <c r="H10" s="166"/>
      <c r="I10" s="166"/>
      <c r="J10" s="166"/>
      <c r="K10" s="166"/>
      <c r="L10" s="166"/>
      <c r="M10" s="166"/>
      <c r="N10" s="166"/>
      <c r="O10" s="166"/>
      <c r="P10" s="167"/>
    </row>
    <row r="11" spans="2:29" ht="15" customHeight="1" x14ac:dyDescent="0.25">
      <c r="F11" s="165"/>
      <c r="G11" s="166"/>
      <c r="H11" s="166"/>
      <c r="I11" s="166"/>
      <c r="J11" s="166"/>
      <c r="K11" s="166"/>
      <c r="L11" s="166"/>
      <c r="M11" s="166"/>
      <c r="N11" s="166"/>
      <c r="O11" s="166"/>
      <c r="P11" s="167"/>
    </row>
    <row r="12" spans="2:29" ht="15" customHeight="1" x14ac:dyDescent="0.25">
      <c r="F12" s="165"/>
      <c r="G12" s="166"/>
      <c r="H12" s="166"/>
      <c r="I12" s="166"/>
      <c r="J12" s="166"/>
      <c r="K12" s="166"/>
      <c r="L12" s="166"/>
      <c r="M12" s="166"/>
      <c r="N12" s="166"/>
      <c r="O12" s="166"/>
      <c r="P12" s="167"/>
      <c r="W12" s="171"/>
      <c r="X12" s="171"/>
      <c r="Y12" s="171"/>
      <c r="Z12" s="171"/>
      <c r="AA12" s="171"/>
      <c r="AB12" s="171"/>
      <c r="AC12" s="171"/>
    </row>
    <row r="13" spans="2:29" ht="15" customHeight="1" x14ac:dyDescent="0.25">
      <c r="F13" s="165"/>
      <c r="G13" s="166"/>
      <c r="H13" s="166"/>
      <c r="I13" s="166"/>
      <c r="J13" s="166"/>
      <c r="K13" s="166"/>
      <c r="L13" s="166"/>
      <c r="M13" s="166"/>
      <c r="N13" s="166"/>
      <c r="O13" s="166"/>
      <c r="P13" s="167"/>
      <c r="W13" s="171"/>
      <c r="X13" s="171"/>
      <c r="Y13" s="171"/>
      <c r="Z13" s="171"/>
      <c r="AA13" s="171"/>
      <c r="AB13" s="171"/>
      <c r="AC13" s="171"/>
    </row>
    <row r="14" spans="2:29" ht="15" customHeight="1" x14ac:dyDescent="0.25">
      <c r="F14" s="165"/>
      <c r="G14" s="166"/>
      <c r="H14" s="166"/>
      <c r="I14" s="166"/>
      <c r="J14" s="166"/>
      <c r="K14" s="166"/>
      <c r="L14" s="166"/>
      <c r="M14" s="166"/>
      <c r="N14" s="166"/>
      <c r="O14" s="166"/>
      <c r="P14" s="167"/>
      <c r="S14" s="99"/>
      <c r="W14" s="171"/>
      <c r="X14" s="171"/>
      <c r="Y14" s="171"/>
      <c r="Z14" s="171"/>
      <c r="AA14" s="171"/>
      <c r="AB14" s="171"/>
      <c r="AC14" s="171"/>
    </row>
    <row r="15" spans="2:29" ht="20.25" customHeight="1" thickBot="1" x14ac:dyDescent="0.3">
      <c r="F15" s="168"/>
      <c r="G15" s="166"/>
      <c r="H15" s="169"/>
      <c r="I15" s="169"/>
      <c r="J15" s="169"/>
      <c r="K15" s="169"/>
      <c r="L15" s="169"/>
      <c r="M15" s="169"/>
      <c r="N15" s="169"/>
      <c r="O15" s="169"/>
      <c r="P15" s="170"/>
    </row>
    <row r="16" spans="2:29" ht="16.5" thickTop="1" thickBot="1" x14ac:dyDescent="0.3">
      <c r="G16" s="101"/>
    </row>
    <row r="17" spans="5:24" ht="15.75" thickTop="1" x14ac:dyDescent="0.25">
      <c r="G17" s="172" t="s">
        <v>47</v>
      </c>
      <c r="H17" s="173"/>
      <c r="I17" s="173"/>
      <c r="J17" s="173"/>
      <c r="K17" s="173"/>
      <c r="L17" s="173"/>
      <c r="M17" s="173"/>
      <c r="N17" s="173"/>
      <c r="O17" s="174"/>
    </row>
    <row r="18" spans="5:24" x14ac:dyDescent="0.25">
      <c r="G18" s="175"/>
      <c r="H18" s="176"/>
      <c r="I18" s="176"/>
      <c r="J18" s="176"/>
      <c r="K18" s="176"/>
      <c r="L18" s="176"/>
      <c r="M18" s="176"/>
      <c r="N18" s="176"/>
      <c r="O18" s="177"/>
    </row>
    <row r="19" spans="5:24" x14ac:dyDescent="0.25">
      <c r="G19" s="175"/>
      <c r="H19" s="176"/>
      <c r="I19" s="176"/>
      <c r="J19" s="176"/>
      <c r="K19" s="176"/>
      <c r="L19" s="176"/>
      <c r="M19" s="176"/>
      <c r="N19" s="176"/>
      <c r="O19" s="177"/>
    </row>
    <row r="20" spans="5:24" x14ac:dyDescent="0.25">
      <c r="G20" s="175"/>
      <c r="H20" s="176"/>
      <c r="I20" s="176"/>
      <c r="J20" s="176"/>
      <c r="K20" s="176"/>
      <c r="L20" s="176"/>
      <c r="M20" s="176"/>
      <c r="N20" s="176"/>
      <c r="O20" s="177"/>
    </row>
    <row r="21" spans="5:24" x14ac:dyDescent="0.25">
      <c r="G21" s="175"/>
      <c r="H21" s="176"/>
      <c r="I21" s="176"/>
      <c r="J21" s="176"/>
      <c r="K21" s="176"/>
      <c r="L21" s="176"/>
      <c r="M21" s="176"/>
      <c r="N21" s="176"/>
      <c r="O21" s="177"/>
    </row>
    <row r="22" spans="5:24" x14ac:dyDescent="0.25">
      <c r="G22" s="175"/>
      <c r="H22" s="176"/>
      <c r="I22" s="176"/>
      <c r="J22" s="176"/>
      <c r="K22" s="176"/>
      <c r="L22" s="176"/>
      <c r="M22" s="176"/>
      <c r="N22" s="176"/>
      <c r="O22" s="177"/>
    </row>
    <row r="23" spans="5:24" x14ac:dyDescent="0.25">
      <c r="G23" s="175"/>
      <c r="H23" s="176"/>
      <c r="I23" s="176"/>
      <c r="J23" s="176"/>
      <c r="K23" s="176"/>
      <c r="L23" s="176"/>
      <c r="M23" s="176"/>
      <c r="N23" s="176"/>
      <c r="O23" s="177"/>
    </row>
    <row r="24" spans="5:24" ht="15.75" thickBot="1" x14ac:dyDescent="0.3">
      <c r="G24" s="178"/>
      <c r="H24" s="179"/>
      <c r="I24" s="179"/>
      <c r="J24" s="179"/>
      <c r="K24" s="179"/>
      <c r="L24" s="179"/>
      <c r="M24" s="179"/>
      <c r="N24" s="179"/>
      <c r="O24" s="180"/>
    </row>
    <row r="25" spans="5:24" ht="15.75" thickTop="1" x14ac:dyDescent="0.25"/>
    <row r="26" spans="5:24" ht="15.75" thickBot="1" x14ac:dyDescent="0.3">
      <c r="E26" s="99"/>
    </row>
    <row r="27" spans="5:24" ht="15" customHeight="1" x14ac:dyDescent="0.25">
      <c r="E27" s="143" t="s">
        <v>48</v>
      </c>
      <c r="F27" s="144"/>
      <c r="G27" s="144"/>
      <c r="H27" s="144"/>
      <c r="I27" s="144"/>
      <c r="J27" s="144"/>
      <c r="K27" s="144"/>
      <c r="L27" s="144"/>
      <c r="M27" s="144"/>
      <c r="N27" s="144"/>
      <c r="O27" s="144"/>
      <c r="P27" s="144"/>
      <c r="Q27" s="145"/>
      <c r="R27" s="99"/>
    </row>
    <row r="28" spans="5:24" ht="15" customHeight="1" x14ac:dyDescent="0.25">
      <c r="E28" s="146"/>
      <c r="F28" s="147"/>
      <c r="G28" s="147"/>
      <c r="H28" s="147"/>
      <c r="I28" s="147"/>
      <c r="J28" s="147"/>
      <c r="K28" s="147"/>
      <c r="L28" s="147"/>
      <c r="M28" s="147"/>
      <c r="N28" s="147"/>
      <c r="O28" s="147"/>
      <c r="P28" s="147"/>
      <c r="Q28" s="148"/>
      <c r="R28" s="99"/>
    </row>
    <row r="29" spans="5:24" ht="15" customHeight="1" x14ac:dyDescent="0.25">
      <c r="E29" s="146"/>
      <c r="F29" s="147"/>
      <c r="G29" s="147"/>
      <c r="H29" s="147"/>
      <c r="I29" s="147"/>
      <c r="J29" s="147"/>
      <c r="K29" s="147"/>
      <c r="L29" s="147"/>
      <c r="M29" s="147"/>
      <c r="N29" s="147"/>
      <c r="O29" s="147"/>
      <c r="P29" s="147"/>
      <c r="Q29" s="148"/>
    </row>
    <row r="30" spans="5:24" ht="15" customHeight="1" x14ac:dyDescent="0.25">
      <c r="E30" s="146"/>
      <c r="F30" s="147"/>
      <c r="G30" s="147"/>
      <c r="H30" s="147"/>
      <c r="I30" s="147"/>
      <c r="J30" s="147"/>
      <c r="K30" s="147"/>
      <c r="L30" s="147"/>
      <c r="M30" s="147"/>
      <c r="N30" s="147"/>
      <c r="O30" s="147"/>
      <c r="P30" s="147"/>
      <c r="Q30" s="148"/>
      <c r="R30" s="102"/>
      <c r="S30" s="103"/>
      <c r="T30" s="103"/>
      <c r="U30" s="103"/>
      <c r="V30" s="103"/>
      <c r="W30" s="103"/>
      <c r="X30" s="103"/>
    </row>
    <row r="31" spans="5:24" ht="15" customHeight="1" x14ac:dyDescent="0.25">
      <c r="E31" s="146"/>
      <c r="F31" s="147"/>
      <c r="G31" s="147"/>
      <c r="H31" s="147"/>
      <c r="I31" s="147"/>
      <c r="J31" s="147"/>
      <c r="K31" s="147"/>
      <c r="L31" s="147"/>
      <c r="M31" s="147"/>
      <c r="N31" s="147"/>
      <c r="O31" s="147"/>
      <c r="P31" s="147"/>
      <c r="Q31" s="148"/>
    </row>
    <row r="32" spans="5:24" ht="15" customHeight="1" x14ac:dyDescent="0.25">
      <c r="E32" s="146"/>
      <c r="F32" s="147"/>
      <c r="G32" s="147"/>
      <c r="H32" s="147"/>
      <c r="I32" s="147"/>
      <c r="J32" s="147"/>
      <c r="K32" s="147"/>
      <c r="L32" s="147"/>
      <c r="M32" s="147"/>
      <c r="N32" s="147"/>
      <c r="O32" s="147"/>
      <c r="P32" s="147"/>
      <c r="Q32" s="148"/>
    </row>
    <row r="33" spans="5:17" ht="15" customHeight="1" x14ac:dyDescent="0.25">
      <c r="E33" s="146"/>
      <c r="F33" s="147"/>
      <c r="G33" s="147"/>
      <c r="H33" s="147"/>
      <c r="I33" s="147"/>
      <c r="J33" s="147"/>
      <c r="K33" s="147"/>
      <c r="L33" s="147"/>
      <c r="M33" s="147"/>
      <c r="N33" s="147"/>
      <c r="O33" s="147"/>
      <c r="P33" s="147"/>
      <c r="Q33" s="148"/>
    </row>
    <row r="34" spans="5:17" ht="15" customHeight="1" x14ac:dyDescent="0.25">
      <c r="E34" s="146"/>
      <c r="F34" s="147"/>
      <c r="G34" s="147"/>
      <c r="H34" s="147"/>
      <c r="I34" s="147"/>
      <c r="J34" s="147"/>
      <c r="K34" s="147"/>
      <c r="L34" s="147"/>
      <c r="M34" s="147"/>
      <c r="N34" s="147"/>
      <c r="O34" s="147"/>
      <c r="P34" s="147"/>
      <c r="Q34" s="148"/>
    </row>
    <row r="35" spans="5:17" ht="15" customHeight="1" x14ac:dyDescent="0.25">
      <c r="E35" s="146"/>
      <c r="F35" s="147"/>
      <c r="G35" s="147"/>
      <c r="H35" s="147"/>
      <c r="I35" s="147"/>
      <c r="J35" s="147"/>
      <c r="K35" s="147"/>
      <c r="L35" s="147"/>
      <c r="M35" s="147"/>
      <c r="N35" s="147"/>
      <c r="O35" s="147"/>
      <c r="P35" s="147"/>
      <c r="Q35" s="148"/>
    </row>
    <row r="36" spans="5:17" ht="15" customHeight="1" x14ac:dyDescent="0.25">
      <c r="E36" s="146"/>
      <c r="F36" s="147"/>
      <c r="G36" s="147"/>
      <c r="H36" s="147"/>
      <c r="I36" s="147"/>
      <c r="J36" s="147"/>
      <c r="K36" s="147"/>
      <c r="L36" s="147"/>
      <c r="M36" s="147"/>
      <c r="N36" s="147"/>
      <c r="O36" s="147"/>
      <c r="P36" s="147"/>
      <c r="Q36" s="148"/>
    </row>
    <row r="37" spans="5:17" ht="15" customHeight="1" x14ac:dyDescent="0.25">
      <c r="E37" s="146"/>
      <c r="F37" s="147"/>
      <c r="G37" s="147"/>
      <c r="H37" s="147"/>
      <c r="I37" s="147"/>
      <c r="J37" s="147"/>
      <c r="K37" s="147"/>
      <c r="L37" s="147"/>
      <c r="M37" s="147"/>
      <c r="N37" s="147"/>
      <c r="O37" s="147"/>
      <c r="P37" s="147"/>
      <c r="Q37" s="148"/>
    </row>
    <row r="38" spans="5:17" ht="15" customHeight="1" x14ac:dyDescent="0.25">
      <c r="E38" s="146"/>
      <c r="F38" s="147"/>
      <c r="G38" s="147"/>
      <c r="H38" s="147"/>
      <c r="I38" s="147"/>
      <c r="J38" s="147"/>
      <c r="K38" s="147"/>
      <c r="L38" s="147"/>
      <c r="M38" s="147"/>
      <c r="N38" s="147"/>
      <c r="O38" s="147"/>
      <c r="P38" s="147"/>
      <c r="Q38" s="148"/>
    </row>
    <row r="39" spans="5:17" x14ac:dyDescent="0.25">
      <c r="E39" s="146"/>
      <c r="F39" s="147"/>
      <c r="G39" s="147"/>
      <c r="H39" s="147"/>
      <c r="I39" s="147"/>
      <c r="J39" s="147"/>
      <c r="K39" s="147"/>
      <c r="L39" s="147"/>
      <c r="M39" s="147"/>
      <c r="N39" s="147"/>
      <c r="O39" s="147"/>
      <c r="P39" s="147"/>
      <c r="Q39" s="148"/>
    </row>
    <row r="40" spans="5:17" ht="15.75" thickBot="1" x14ac:dyDescent="0.3">
      <c r="E40" s="149"/>
      <c r="F40" s="150"/>
      <c r="G40" s="150"/>
      <c r="H40" s="150"/>
      <c r="I40" s="150"/>
      <c r="J40" s="150"/>
      <c r="K40" s="150"/>
      <c r="L40" s="150"/>
      <c r="M40" s="150"/>
      <c r="N40" s="150"/>
      <c r="O40" s="150"/>
      <c r="P40" s="150"/>
      <c r="Q40" s="151"/>
    </row>
    <row r="41" spans="5:17" x14ac:dyDescent="0.25">
      <c r="N41" s="99"/>
      <c r="O41" s="99"/>
    </row>
  </sheetData>
  <sheetProtection algorithmName="SHA-512" hashValue="aktVaFZIGY/KPAJk4bHbVsIe9lHbr8P1Az1gCX4rhffDXRjvZNR4Zy7wCUFID2FkinwCvg1oF587RVxERlP5dw==" saltValue="r0biSscwKTH8DOMQ8T/Jsw==" spinCount="100000" sheet="1" objects="1" scenarios="1"/>
  <mergeCells count="6">
    <mergeCell ref="E27:Q40"/>
    <mergeCell ref="B2:E6"/>
    <mergeCell ref="H4:N6"/>
    <mergeCell ref="F8:P15"/>
    <mergeCell ref="W12:AC14"/>
    <mergeCell ref="G17:O2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7"/>
  <sheetViews>
    <sheetView topLeftCell="A10" zoomScale="120" zoomScaleNormal="120" workbookViewId="0">
      <selection activeCell="Q35" sqref="Q35"/>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2: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2:24" ht="15.75" x14ac:dyDescent="0.25">
      <c r="B4" s="10" t="s">
        <v>2</v>
      </c>
      <c r="C4" s="39">
        <v>230</v>
      </c>
      <c r="D4" s="42"/>
      <c r="E4" s="43"/>
      <c r="F4" s="43"/>
      <c r="G4" s="183" t="s">
        <v>21</v>
      </c>
      <c r="H4" s="183"/>
      <c r="I4" s="183"/>
      <c r="J4" s="183"/>
      <c r="K4" s="183"/>
      <c r="L4" s="183"/>
      <c r="M4" s="183"/>
      <c r="N4" s="42"/>
      <c r="O4" s="42"/>
      <c r="W4" s="42"/>
      <c r="X4" s="42"/>
    </row>
    <row r="5" spans="2:24" ht="15.75" x14ac:dyDescent="0.25">
      <c r="B5" s="38" t="s">
        <v>23</v>
      </c>
      <c r="C5" s="105">
        <v>10</v>
      </c>
      <c r="D5" s="42"/>
      <c r="E5" s="185" t="s">
        <v>33</v>
      </c>
      <c r="F5" s="186"/>
      <c r="G5" s="181" t="s">
        <v>22</v>
      </c>
      <c r="H5" s="181"/>
      <c r="I5" s="181"/>
      <c r="J5" s="181"/>
      <c r="K5" s="181"/>
      <c r="L5" s="181"/>
      <c r="M5" s="181"/>
      <c r="N5" s="42"/>
      <c r="O5" s="42"/>
      <c r="W5" s="42"/>
      <c r="X5" s="42"/>
    </row>
    <row r="6" spans="2:24" ht="15.75" x14ac:dyDescent="0.25">
      <c r="B6" s="3" t="s">
        <v>5</v>
      </c>
      <c r="C6" s="40">
        <v>0.75</v>
      </c>
      <c r="D6" s="42"/>
      <c r="E6" s="79" t="s">
        <v>32</v>
      </c>
      <c r="F6" s="34" t="s">
        <v>27</v>
      </c>
      <c r="G6" s="89">
        <v>0.75</v>
      </c>
      <c r="H6" s="90">
        <v>0.7</v>
      </c>
      <c r="I6" s="91">
        <v>0.65</v>
      </c>
      <c r="J6" s="91">
        <v>0.6</v>
      </c>
      <c r="K6" s="91">
        <v>0.55000000000000004</v>
      </c>
      <c r="L6" s="91">
        <v>0.5</v>
      </c>
      <c r="M6" s="5" t="s">
        <v>0</v>
      </c>
      <c r="N6" s="42"/>
      <c r="O6" s="42"/>
      <c r="W6" s="42"/>
      <c r="X6" s="42"/>
    </row>
    <row r="7" spans="2:24" ht="15.75" x14ac:dyDescent="0.25">
      <c r="B7" s="3" t="s">
        <v>9</v>
      </c>
      <c r="C7" s="106">
        <v>100</v>
      </c>
      <c r="D7" s="42"/>
      <c r="E7" s="44">
        <v>100</v>
      </c>
      <c r="F7" s="45">
        <v>17.5</v>
      </c>
      <c r="G7" s="8">
        <v>69.2</v>
      </c>
      <c r="H7" s="8">
        <v>46.9</v>
      </c>
      <c r="I7" s="8">
        <v>34.299999999999997</v>
      </c>
      <c r="J7" s="8">
        <v>23.1</v>
      </c>
      <c r="K7" s="8">
        <v>17.5</v>
      </c>
      <c r="L7" s="8">
        <v>12</v>
      </c>
      <c r="M7" s="46" t="s">
        <v>1</v>
      </c>
      <c r="N7" s="42"/>
      <c r="O7" s="42"/>
      <c r="W7" s="42"/>
      <c r="X7" s="42"/>
    </row>
    <row r="8" spans="2:24" ht="15.75" customHeight="1" x14ac:dyDescent="0.25">
      <c r="B8" s="3" t="s">
        <v>11</v>
      </c>
      <c r="C8" s="61">
        <f>IF(C$7=100,F$7,IF(C$7=95,F$8,IF(C$7=90,F$9,IF(C$7=85,F$10,IF(C$7=80,F$11)))))</f>
        <v>17.5</v>
      </c>
      <c r="D8" s="42"/>
      <c r="E8" s="35">
        <v>95</v>
      </c>
      <c r="F8" s="36">
        <v>16.63</v>
      </c>
      <c r="G8" s="8">
        <v>65.7</v>
      </c>
      <c r="H8" s="8">
        <v>44.6</v>
      </c>
      <c r="I8" s="8">
        <v>32.6</v>
      </c>
      <c r="J8" s="8">
        <v>21.9</v>
      </c>
      <c r="K8" s="8">
        <v>16.600000000000001</v>
      </c>
      <c r="L8" s="8" t="s">
        <v>1</v>
      </c>
      <c r="M8" s="6" t="s">
        <v>1</v>
      </c>
      <c r="N8" s="42"/>
      <c r="O8" s="42"/>
      <c r="W8" s="42"/>
      <c r="X8" s="42"/>
    </row>
    <row r="9" spans="2:24" ht="15.75" x14ac:dyDescent="0.25">
      <c r="B9" s="3" t="s">
        <v>6</v>
      </c>
      <c r="C9" s="62">
        <f>C$4*C$6*C$5</f>
        <v>1725</v>
      </c>
      <c r="D9" s="42"/>
      <c r="E9" s="35">
        <v>90</v>
      </c>
      <c r="F9" s="36">
        <v>15.75</v>
      </c>
      <c r="G9" s="8">
        <v>62.2</v>
      </c>
      <c r="H9" s="8">
        <v>42.2</v>
      </c>
      <c r="I9" s="8">
        <v>30.8</v>
      </c>
      <c r="J9" s="8">
        <v>20.8</v>
      </c>
      <c r="K9" s="8" t="s">
        <v>1</v>
      </c>
      <c r="L9" s="8" t="s">
        <v>1</v>
      </c>
      <c r="M9" s="6" t="s">
        <v>1</v>
      </c>
      <c r="N9" s="42"/>
      <c r="O9" s="42"/>
      <c r="W9" s="42"/>
      <c r="X9" s="42"/>
    </row>
    <row r="10" spans="2:24" ht="15.75" x14ac:dyDescent="0.25">
      <c r="B10" s="3" t="s">
        <v>25</v>
      </c>
      <c r="C10" s="63">
        <f>C$9*C$8</f>
        <v>30187.5</v>
      </c>
      <c r="D10" s="42"/>
      <c r="E10" s="35">
        <v>85</v>
      </c>
      <c r="F10" s="36">
        <v>14.88</v>
      </c>
      <c r="G10" s="8">
        <v>58.8</v>
      </c>
      <c r="H10" s="8">
        <v>39.9</v>
      </c>
      <c r="I10" s="8">
        <v>29.2</v>
      </c>
      <c r="J10" s="8">
        <v>19.600000000000001</v>
      </c>
      <c r="K10" s="8" t="s">
        <v>1</v>
      </c>
      <c r="L10" s="8" t="s">
        <v>1</v>
      </c>
      <c r="M10" s="6" t="s">
        <v>1</v>
      </c>
      <c r="N10" s="42"/>
      <c r="O10" s="42"/>
      <c r="W10" s="42"/>
      <c r="X10" s="42"/>
    </row>
    <row r="11" spans="2: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69.2</v>
      </c>
      <c r="D11" s="42"/>
      <c r="E11" s="35">
        <v>80</v>
      </c>
      <c r="F11" s="36">
        <v>14</v>
      </c>
      <c r="G11" s="8">
        <v>55.3</v>
      </c>
      <c r="H11" s="8">
        <v>37.6</v>
      </c>
      <c r="I11" s="8">
        <v>27.4</v>
      </c>
      <c r="J11" s="8" t="s">
        <v>1</v>
      </c>
      <c r="K11" s="8" t="s">
        <v>1</v>
      </c>
      <c r="L11" s="8" t="s">
        <v>1</v>
      </c>
      <c r="M11" s="6" t="s">
        <v>1</v>
      </c>
      <c r="N11" s="42"/>
      <c r="O11" s="42"/>
      <c r="W11" s="42"/>
      <c r="X11" s="42"/>
    </row>
    <row r="12" spans="2:24" ht="15.75" x14ac:dyDescent="0.25">
      <c r="B12" s="3" t="s">
        <v>13</v>
      </c>
      <c r="C12" s="65">
        <f>C$11*C$5</f>
        <v>692</v>
      </c>
      <c r="D12" s="42"/>
      <c r="E12" s="16">
        <v>55</v>
      </c>
      <c r="F12" s="37">
        <v>9.6300000000000008</v>
      </c>
      <c r="G12" s="8" t="s">
        <v>1</v>
      </c>
      <c r="H12" s="8" t="s">
        <v>1</v>
      </c>
      <c r="I12" s="8" t="s">
        <v>1</v>
      </c>
      <c r="J12" s="8" t="s">
        <v>1</v>
      </c>
      <c r="K12" s="8" t="s">
        <v>1</v>
      </c>
      <c r="L12" s="8" t="s">
        <v>1</v>
      </c>
      <c r="M12" s="9">
        <v>300</v>
      </c>
      <c r="N12" s="42"/>
      <c r="O12" s="42"/>
      <c r="W12" s="42"/>
      <c r="X12" s="42"/>
    </row>
    <row r="13" spans="2:24" ht="15.75" x14ac:dyDescent="0.25">
      <c r="B13" s="3" t="s">
        <v>14</v>
      </c>
      <c r="C13" s="63">
        <f>0.5*C$4*C$5</f>
        <v>1150</v>
      </c>
      <c r="D13" s="3"/>
      <c r="E13" s="3"/>
      <c r="F13" s="3"/>
      <c r="G13" s="3"/>
      <c r="H13" s="42"/>
      <c r="I13" s="42"/>
      <c r="J13" s="42"/>
      <c r="K13" s="42"/>
      <c r="L13" s="42"/>
      <c r="M13" s="42"/>
      <c r="N13" s="42"/>
      <c r="O13" s="42"/>
      <c r="W13" s="42"/>
      <c r="X13" s="42"/>
    </row>
    <row r="14" spans="2:24" ht="15.75" x14ac:dyDescent="0.25">
      <c r="B14" s="32" t="s">
        <v>26</v>
      </c>
      <c r="C14" s="66">
        <f>C$13*F$12</f>
        <v>11074.5</v>
      </c>
      <c r="D14" s="3"/>
      <c r="E14" s="3"/>
      <c r="F14" s="3"/>
      <c r="G14" s="3"/>
      <c r="H14" s="42"/>
      <c r="I14" s="42"/>
      <c r="J14" s="42"/>
      <c r="K14" s="42"/>
      <c r="L14" s="42"/>
      <c r="M14" s="42"/>
      <c r="N14" s="42"/>
      <c r="O14" s="42"/>
      <c r="W14" s="42"/>
      <c r="X14" s="42"/>
    </row>
    <row r="15" spans="2:24" ht="15.75" x14ac:dyDescent="0.25">
      <c r="B15" s="33" t="s">
        <v>28</v>
      </c>
      <c r="C15" s="67">
        <f>M$12</f>
        <v>300</v>
      </c>
      <c r="D15" s="3"/>
      <c r="E15" s="3"/>
      <c r="F15" s="3"/>
      <c r="G15" s="3"/>
      <c r="H15" s="42"/>
      <c r="I15" s="42"/>
      <c r="J15" s="42"/>
      <c r="K15" s="42"/>
      <c r="L15" s="42"/>
      <c r="M15" s="42"/>
      <c r="N15" s="42"/>
      <c r="O15" s="42"/>
      <c r="W15" s="42"/>
      <c r="X15" s="42"/>
    </row>
    <row r="16" spans="2: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c r="X18" s="42"/>
    </row>
    <row r="19" spans="2:24" ht="15.75" x14ac:dyDescent="0.25">
      <c r="B19" s="42"/>
      <c r="E19" s="3"/>
      <c r="F19" s="10"/>
      <c r="G19" s="191" t="s">
        <v>3</v>
      </c>
      <c r="H19" s="191"/>
      <c r="I19" s="191"/>
      <c r="J19" s="191"/>
      <c r="K19" s="191"/>
      <c r="L19" s="191"/>
      <c r="M19" s="191"/>
      <c r="N19" s="191"/>
      <c r="O19" s="191"/>
      <c r="P19" s="42"/>
      <c r="Q19" s="42"/>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c r="X20" s="42"/>
    </row>
    <row r="21" spans="2:24"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c r="X22" s="42"/>
    </row>
    <row r="23" spans="2:24"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42"/>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T24" s="42"/>
      <c r="U24" s="42"/>
      <c r="V24" s="42"/>
      <c r="W24" s="42"/>
      <c r="X24" s="42"/>
    </row>
    <row r="25" spans="2:24" ht="15.75" x14ac:dyDescent="0.25">
      <c r="B25" s="42"/>
      <c r="F25" s="42"/>
      <c r="R25" s="42"/>
      <c r="S25" s="42"/>
      <c r="T25" s="42"/>
      <c r="U25" s="42"/>
      <c r="V25" s="42"/>
      <c r="W25" s="42"/>
      <c r="X25" s="42"/>
    </row>
    <row r="26" spans="2:24" ht="15.75" customHeight="1" x14ac:dyDescent="0.25">
      <c r="B26" s="42"/>
      <c r="F26" s="3"/>
      <c r="R26" s="42"/>
      <c r="S26" s="42"/>
      <c r="T26" s="42"/>
      <c r="U26" s="42"/>
      <c r="V26" s="42"/>
      <c r="X26" s="42"/>
    </row>
    <row r="27" spans="2:24" ht="15.75" x14ac:dyDescent="0.25">
      <c r="B27" s="42"/>
      <c r="E27" s="184" t="s">
        <v>31</v>
      </c>
      <c r="F27" s="184"/>
      <c r="G27" s="184"/>
      <c r="H27" s="184"/>
      <c r="I27" s="184"/>
      <c r="J27" s="184"/>
      <c r="K27" s="184"/>
      <c r="R27" s="42"/>
      <c r="S27" s="42"/>
      <c r="T27" s="42"/>
      <c r="U27" s="42"/>
      <c r="V27" s="42"/>
      <c r="X27" s="42"/>
    </row>
    <row r="28" spans="2:24" ht="15.75" x14ac:dyDescent="0.25">
      <c r="B28" s="42"/>
      <c r="E28" s="10"/>
      <c r="F28" s="10"/>
      <c r="G28" s="181" t="s">
        <v>30</v>
      </c>
      <c r="H28" s="181"/>
      <c r="I28" s="181"/>
      <c r="J28" s="181"/>
      <c r="K28" s="181"/>
      <c r="L28" s="42"/>
      <c r="M28" s="42"/>
      <c r="N28" s="42"/>
      <c r="O28" s="42"/>
      <c r="P28" s="42"/>
      <c r="Q28" s="42"/>
      <c r="R28" s="42"/>
      <c r="S28" s="42"/>
      <c r="T28" s="42"/>
      <c r="U28" s="42"/>
      <c r="V28" s="42"/>
      <c r="X28" s="42"/>
    </row>
    <row r="29" spans="2:24" ht="15.75" x14ac:dyDescent="0.25">
      <c r="B29" s="42"/>
      <c r="E29" s="3"/>
      <c r="F29" s="3"/>
      <c r="G29" s="77">
        <f>ROUND(C$8*0.9,2)</f>
        <v>15.75</v>
      </c>
      <c r="H29" s="77">
        <f>ROUND(C$8*0.95,2)</f>
        <v>16.63</v>
      </c>
      <c r="I29" s="22">
        <f>C$8</f>
        <v>17.5</v>
      </c>
      <c r="J29" s="77">
        <f>ROUND(C$8*1.05,2)</f>
        <v>18.38</v>
      </c>
      <c r="K29" s="77">
        <f>ROUND(C$8*1.1,2)</f>
        <v>19.25</v>
      </c>
      <c r="L29" s="42"/>
      <c r="M29" s="68"/>
      <c r="N29" s="69"/>
      <c r="O29" s="68" t="s">
        <v>40</v>
      </c>
      <c r="P29" s="42"/>
      <c r="Q29" s="42"/>
      <c r="R29" s="3"/>
      <c r="S29" s="3"/>
      <c r="T29" s="3"/>
      <c r="U29" s="3"/>
      <c r="V29" s="3"/>
      <c r="X29" s="42"/>
    </row>
    <row r="30" spans="2:24" ht="15.75" x14ac:dyDescent="0.25">
      <c r="B30" s="42"/>
      <c r="E30" s="7"/>
      <c r="F30" s="7"/>
      <c r="G30" s="16" t="s">
        <v>16</v>
      </c>
      <c r="H30" s="16" t="s">
        <v>17</v>
      </c>
      <c r="I30" s="17" t="s">
        <v>18</v>
      </c>
      <c r="J30" s="16" t="s">
        <v>19</v>
      </c>
      <c r="K30" s="16" t="s">
        <v>20</v>
      </c>
      <c r="L30" s="3"/>
      <c r="M30" s="131"/>
      <c r="N30" s="70"/>
      <c r="O30" s="42" t="s">
        <v>41</v>
      </c>
      <c r="P30" s="3"/>
      <c r="Q30" s="3"/>
      <c r="R30" s="3"/>
      <c r="S30" s="3"/>
      <c r="T30" s="3"/>
      <c r="U30" s="3"/>
      <c r="V30" s="3"/>
      <c r="X30" s="42"/>
    </row>
    <row r="31" spans="2:24"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81">
        <f>MAX(0,C$9-(N$31*C$5))*C$8-C$12</f>
        <v>-692</v>
      </c>
      <c r="P31" s="3"/>
      <c r="Q31" s="3"/>
      <c r="R31" s="3"/>
      <c r="S31" s="3"/>
      <c r="T31" s="3"/>
      <c r="U31" s="3"/>
      <c r="X31" s="42"/>
    </row>
    <row r="32" spans="2:24" ht="15.75" x14ac:dyDescent="0.25">
      <c r="B32" s="42"/>
      <c r="C32" s="42"/>
      <c r="D32" s="3"/>
      <c r="E32" s="189"/>
      <c r="F32" s="77">
        <v>275</v>
      </c>
      <c r="G32" s="18">
        <f>F$32*G$29*C$5</f>
        <v>43312.5</v>
      </c>
      <c r="H32" s="18">
        <f>F$32*H$29*C$5</f>
        <v>45732.5</v>
      </c>
      <c r="I32" s="19">
        <f>F$32*I$29*C$5</f>
        <v>48125</v>
      </c>
      <c r="J32" s="18">
        <f>F$32*J$29*C$5</f>
        <v>50545</v>
      </c>
      <c r="K32" s="18">
        <f>F$32*K$29*C$5</f>
        <v>52937.5</v>
      </c>
      <c r="L32" s="3"/>
      <c r="M32" s="188"/>
      <c r="N32" s="34">
        <v>275</v>
      </c>
      <c r="O32" s="82">
        <f>MAX(0,C$9-(N$32*C$5))*C$8-C$12</f>
        <v>-692</v>
      </c>
      <c r="P32" s="3"/>
      <c r="Q32" s="3"/>
      <c r="R32" s="3"/>
      <c r="S32" s="3"/>
      <c r="T32" s="3"/>
      <c r="U32" s="3"/>
      <c r="V32" s="3"/>
      <c r="X32" s="42"/>
    </row>
    <row r="33" spans="2:24" ht="15.75" x14ac:dyDescent="0.25">
      <c r="B33" s="3"/>
      <c r="C33" s="3"/>
      <c r="D33" s="3"/>
      <c r="E33" s="189"/>
      <c r="F33" s="77">
        <v>250</v>
      </c>
      <c r="G33" s="18">
        <f>F$33*G$29*C$5</f>
        <v>39375</v>
      </c>
      <c r="H33" s="18">
        <f>F$33*H$29*C$5</f>
        <v>41575</v>
      </c>
      <c r="I33" s="19">
        <f>F$33*I$29*C$5</f>
        <v>43750</v>
      </c>
      <c r="J33" s="18">
        <f>F$33*J$29*C$5</f>
        <v>45950</v>
      </c>
      <c r="K33" s="18">
        <f>F$33*K$29*C$5</f>
        <v>48125</v>
      </c>
      <c r="L33" s="3"/>
      <c r="M33" s="188"/>
      <c r="N33" s="34">
        <v>250</v>
      </c>
      <c r="O33" s="82">
        <f>MAX(0,C$9-(N$33*C$5))*C$8-C$12</f>
        <v>-692</v>
      </c>
      <c r="P33" s="3"/>
      <c r="Q33" s="3"/>
      <c r="R33" s="3"/>
      <c r="S33" s="3"/>
      <c r="T33" s="3"/>
      <c r="U33" s="3"/>
      <c r="V33" s="3"/>
      <c r="X33" s="42"/>
    </row>
    <row r="34" spans="2:24" ht="15.75" x14ac:dyDescent="0.25">
      <c r="B34" s="3"/>
      <c r="E34" s="189"/>
      <c r="F34" s="77">
        <v>225</v>
      </c>
      <c r="G34" s="18">
        <f>F$34*G$29*C$5</f>
        <v>35437.5</v>
      </c>
      <c r="H34" s="18">
        <f>F$34*H$29*C$5</f>
        <v>37417.5</v>
      </c>
      <c r="I34" s="19">
        <f>F$34*I$29*C$5</f>
        <v>39375</v>
      </c>
      <c r="J34" s="18">
        <f>F$34*J$29*C$5</f>
        <v>41355</v>
      </c>
      <c r="K34" s="18">
        <f>F$34*K$29*C$5</f>
        <v>43312.5</v>
      </c>
      <c r="M34" s="188"/>
      <c r="N34" s="34">
        <v>225</v>
      </c>
      <c r="O34" s="82">
        <f>MAX(0,C$9-(N$34*C$5))*C$8-C$12</f>
        <v>-692</v>
      </c>
      <c r="R34" s="3"/>
      <c r="S34" s="3"/>
      <c r="T34" s="3"/>
      <c r="U34" s="3"/>
      <c r="V34" s="3"/>
      <c r="W34" s="42"/>
      <c r="X34" s="42"/>
    </row>
    <row r="35" spans="2:24" ht="15.75" x14ac:dyDescent="0.25">
      <c r="B35" s="3"/>
      <c r="E35" s="189"/>
      <c r="F35" s="15">
        <v>200</v>
      </c>
      <c r="G35" s="19">
        <f>F$35*G$29*C$5</f>
        <v>31500</v>
      </c>
      <c r="H35" s="19">
        <f>F$35*H$29*C$5</f>
        <v>33260</v>
      </c>
      <c r="I35" s="19">
        <f>F$35*I$29*C$5</f>
        <v>35000</v>
      </c>
      <c r="J35" s="19">
        <f>F$35*J$29*C$5</f>
        <v>36760</v>
      </c>
      <c r="K35" s="19">
        <f>F$35*K$29*C$5</f>
        <v>38500</v>
      </c>
      <c r="M35" s="188"/>
      <c r="N35" s="72">
        <v>200</v>
      </c>
      <c r="O35" s="83">
        <f>MAX(0,C$9-(N$35*C$5))*C$8-C$12</f>
        <v>-692</v>
      </c>
      <c r="R35" s="3"/>
      <c r="S35" s="3"/>
      <c r="T35" s="3"/>
      <c r="U35" s="3"/>
      <c r="V35" s="3"/>
      <c r="W35" s="42"/>
      <c r="X35" s="42"/>
    </row>
    <row r="36" spans="2:24" ht="15.75" x14ac:dyDescent="0.25">
      <c r="B36" s="3"/>
      <c r="E36" s="189"/>
      <c r="F36" s="77">
        <v>175</v>
      </c>
      <c r="G36" s="18">
        <f>F$36*G$29*C$5</f>
        <v>27562.5</v>
      </c>
      <c r="H36" s="18">
        <f>F$36*H$29*C$5</f>
        <v>29102.5</v>
      </c>
      <c r="I36" s="19">
        <f>F$36*I$29*C$5</f>
        <v>30625</v>
      </c>
      <c r="J36" s="18">
        <f>F$36*J$29*C$5</f>
        <v>32165</v>
      </c>
      <c r="K36" s="18">
        <f>F$36*K$29*C$5</f>
        <v>33687.5</v>
      </c>
      <c r="M36" s="188"/>
      <c r="N36" s="34">
        <v>175</v>
      </c>
      <c r="O36" s="82">
        <f>MAX(0,C$9-(N$36*C$5))*C$8-C$12</f>
        <v>-692</v>
      </c>
      <c r="R36" s="3"/>
      <c r="S36" s="42"/>
      <c r="T36" s="42"/>
      <c r="U36" s="42"/>
      <c r="V36" s="3"/>
      <c r="W36" s="42"/>
      <c r="X36" s="42"/>
    </row>
    <row r="37" spans="2:24" ht="15.75" x14ac:dyDescent="0.25">
      <c r="B37" s="3"/>
      <c r="E37" s="189"/>
      <c r="F37" s="15">
        <v>150</v>
      </c>
      <c r="G37" s="19">
        <f>F$37*G$29*C$5</f>
        <v>23625</v>
      </c>
      <c r="H37" s="19">
        <f>F$37*H$29*C$5</f>
        <v>24945</v>
      </c>
      <c r="I37" s="19">
        <f>F$37*I$29*C$5</f>
        <v>26250</v>
      </c>
      <c r="J37" s="19">
        <f>F$37*J$29*C$5</f>
        <v>27570</v>
      </c>
      <c r="K37" s="19">
        <f>F$37*K$29*C$5</f>
        <v>28875</v>
      </c>
      <c r="M37" s="188"/>
      <c r="N37" s="72">
        <v>150</v>
      </c>
      <c r="O37" s="83">
        <f>MAX(0,C$9-(N$37*C$5))*C$8-C$12</f>
        <v>3245.5</v>
      </c>
      <c r="R37" s="3"/>
      <c r="S37" s="42"/>
      <c r="T37" s="42"/>
      <c r="U37" s="42"/>
      <c r="V37" s="3"/>
      <c r="W37" s="42"/>
      <c r="X37" s="42"/>
    </row>
    <row r="38" spans="2:24" ht="15.75" x14ac:dyDescent="0.25">
      <c r="B38" s="3"/>
      <c r="E38" s="189"/>
      <c r="F38" s="77">
        <v>125</v>
      </c>
      <c r="G38" s="18">
        <f>F$38*G$29*C$5</f>
        <v>19687.5</v>
      </c>
      <c r="H38" s="18">
        <f>F$38*H$29*C$5</f>
        <v>20787.5</v>
      </c>
      <c r="I38" s="19">
        <f>F$38*I$29*C$5</f>
        <v>21875</v>
      </c>
      <c r="J38" s="18">
        <f>F$38*J$29*C$5</f>
        <v>22975</v>
      </c>
      <c r="K38" s="18">
        <f>F$38*K$29*C$5</f>
        <v>24062.5</v>
      </c>
      <c r="M38" s="188"/>
      <c r="N38" s="34">
        <v>125</v>
      </c>
      <c r="O38" s="82">
        <f>MAX(0,C$9-(N$38*C$5))*C$8-C$12</f>
        <v>7620.5</v>
      </c>
      <c r="R38" s="3"/>
      <c r="S38" s="42"/>
      <c r="T38" s="42"/>
      <c r="U38" s="42"/>
      <c r="V38" s="3"/>
      <c r="W38" s="42"/>
      <c r="X38" s="42"/>
    </row>
    <row r="39" spans="2:24" ht="15.75" x14ac:dyDescent="0.25">
      <c r="B39" s="3"/>
      <c r="E39" s="11" t="s">
        <v>4</v>
      </c>
      <c r="F39" s="23">
        <f>C$16</f>
        <v>120</v>
      </c>
      <c r="G39" s="24">
        <f>F$39*G$29*C$5</f>
        <v>18900</v>
      </c>
      <c r="H39" s="24">
        <f>F$39*H$29*C$5</f>
        <v>19956</v>
      </c>
      <c r="I39" s="24">
        <f>F$39*I$29*C$5</f>
        <v>21000</v>
      </c>
      <c r="J39" s="24">
        <f>F$39*$J29*C$5</f>
        <v>22056</v>
      </c>
      <c r="K39" s="24">
        <f>F$39*K$29*C$5</f>
        <v>23100</v>
      </c>
      <c r="M39" s="142" t="s">
        <v>4</v>
      </c>
      <c r="N39" s="74">
        <f>C$16</f>
        <v>120</v>
      </c>
      <c r="O39" s="85">
        <f>MAX(0,C$9-(N$39*C$5))*C$8-C$12</f>
        <v>8495.5</v>
      </c>
      <c r="R39" s="3"/>
      <c r="S39" s="42"/>
      <c r="T39" s="42"/>
      <c r="U39" s="42"/>
      <c r="V39" s="3"/>
      <c r="W39" s="42"/>
      <c r="X39" s="42"/>
    </row>
    <row r="40" spans="2:24" ht="15.75" x14ac:dyDescent="0.25">
      <c r="B40" s="3"/>
      <c r="M40" s="76" t="s">
        <v>0</v>
      </c>
      <c r="N40" s="86">
        <f>C$16</f>
        <v>120</v>
      </c>
      <c r="O40" s="87">
        <f>MAX(0,C$13-(N$40*C$5))*F$12-M$12</f>
        <v>-300</v>
      </c>
      <c r="R40" s="3"/>
      <c r="S40" s="42"/>
      <c r="T40" s="42"/>
      <c r="U40" s="42"/>
      <c r="V40" s="3"/>
      <c r="W40" s="42"/>
      <c r="X40" s="42"/>
    </row>
    <row r="41" spans="2:24" ht="15.75" x14ac:dyDescent="0.25">
      <c r="B41" s="3"/>
      <c r="R41" s="3"/>
      <c r="S41" s="42"/>
      <c r="T41" s="42"/>
      <c r="U41" s="42"/>
      <c r="V41" s="3"/>
      <c r="W41" s="42"/>
      <c r="X41" s="42"/>
    </row>
    <row r="42" spans="2:24" ht="15.75" x14ac:dyDescent="0.25">
      <c r="B42" s="3"/>
      <c r="R42" s="3"/>
      <c r="S42" s="42"/>
      <c r="T42" s="42"/>
      <c r="U42" s="42"/>
      <c r="V42" s="3"/>
      <c r="W42" s="42"/>
      <c r="X42" s="42"/>
    </row>
    <row r="43" spans="2:24"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4"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14038</v>
      </c>
      <c r="N47" s="18">
        <f>F$47+O$31</f>
        <v>16678</v>
      </c>
      <c r="O47" s="19">
        <f>G$47+O$31</f>
        <v>19288</v>
      </c>
      <c r="P47" s="18">
        <f>H$47+O$31</f>
        <v>21928</v>
      </c>
      <c r="Q47" s="18">
        <f>I$47+O$31</f>
        <v>24538</v>
      </c>
      <c r="R47" s="3"/>
      <c r="S47" s="3"/>
      <c r="T47" s="3"/>
      <c r="U47" s="3"/>
      <c r="V47" s="3"/>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10980.5</v>
      </c>
      <c r="N48" s="18">
        <f>F$48+O$32</f>
        <v>13400.5</v>
      </c>
      <c r="O48" s="19">
        <f>G$48+O$32</f>
        <v>15793</v>
      </c>
      <c r="P48" s="18">
        <f>H$48+O$32</f>
        <v>18213</v>
      </c>
      <c r="Q48" s="18">
        <f>I$48+O$32</f>
        <v>20605.5</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7923</v>
      </c>
      <c r="N49" s="18">
        <f>F$49+O$33</f>
        <v>10123</v>
      </c>
      <c r="O49" s="19">
        <f>G$49+O$33</f>
        <v>12298</v>
      </c>
      <c r="P49" s="18">
        <f>H$49+O$33</f>
        <v>14498</v>
      </c>
      <c r="Q49" s="18">
        <f>I$49+O$33</f>
        <v>16673</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4865.5</v>
      </c>
      <c r="N50" s="18">
        <f>F$50+O$34</f>
        <v>6845.5</v>
      </c>
      <c r="O50" s="19">
        <f>G$50+O$34</f>
        <v>8803</v>
      </c>
      <c r="P50" s="18">
        <f>H$50+O$34</f>
        <v>10783</v>
      </c>
      <c r="Q50" s="18">
        <f>I$50+O$34</f>
        <v>12740.5</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1808</v>
      </c>
      <c r="N51" s="19">
        <f>F$51+O$35</f>
        <v>3568</v>
      </c>
      <c r="O51" s="19">
        <f>G$51+O$35</f>
        <v>5308</v>
      </c>
      <c r="P51" s="19">
        <f>H$51+O$35</f>
        <v>7068</v>
      </c>
      <c r="Q51" s="19">
        <f>I$51+O$35</f>
        <v>8808</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-1249.5</v>
      </c>
      <c r="N52" s="18">
        <f>F$52+O$36</f>
        <v>290.5</v>
      </c>
      <c r="O52" s="19">
        <f>G$52+O$36</f>
        <v>1813</v>
      </c>
      <c r="P52" s="18">
        <f>H$52+O$36</f>
        <v>3353</v>
      </c>
      <c r="Q52" s="18">
        <f>I$52+O$36</f>
        <v>4875.5</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-369.5</v>
      </c>
      <c r="N53" s="19">
        <f>F$53+O$37</f>
        <v>950.5</v>
      </c>
      <c r="O53" s="19">
        <f>G$53+O$37</f>
        <v>2255.5</v>
      </c>
      <c r="P53" s="19">
        <f>H$53+O$37</f>
        <v>3575.5</v>
      </c>
      <c r="Q53" s="19">
        <f>I$53+O$37</f>
        <v>4880.5</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948</v>
      </c>
      <c r="N54" s="18">
        <f>F$54+O$38</f>
        <v>2048</v>
      </c>
      <c r="O54" s="19">
        <f>G$54+O$38</f>
        <v>3135.5</v>
      </c>
      <c r="P54" s="18">
        <f>H$54+O$38</f>
        <v>4235.5</v>
      </c>
      <c r="Q54" s="18">
        <f>I$54+O$38</f>
        <v>5323</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1211.5</v>
      </c>
      <c r="N55" s="21">
        <f>F$55+O$39</f>
        <v>2267.5</v>
      </c>
      <c r="O55" s="21">
        <f>G$55+O$39</f>
        <v>3311.5</v>
      </c>
      <c r="P55" s="21">
        <f>H$55+O$39</f>
        <v>4367.5</v>
      </c>
      <c r="Q55" s="21">
        <f>I$55+O$39</f>
        <v>5411.5</v>
      </c>
      <c r="R55" s="3"/>
      <c r="S55" s="3"/>
      <c r="T55" s="3"/>
      <c r="U55" s="3"/>
      <c r="V55" s="3"/>
    </row>
    <row r="56" spans="2:22" ht="15.75" x14ac:dyDescent="0.25">
      <c r="B56" s="3"/>
      <c r="C56" s="140"/>
      <c r="D56" s="138"/>
      <c r="E56" s="139"/>
      <c r="F56" s="139"/>
      <c r="G56" s="139"/>
      <c r="H56" s="139"/>
      <c r="I56" s="139"/>
      <c r="J56" s="3"/>
      <c r="K56" s="11" t="s">
        <v>0</v>
      </c>
      <c r="L56" s="30">
        <f>C$16</f>
        <v>120</v>
      </c>
      <c r="M56" s="31">
        <f>E$55+O$40</f>
        <v>-7584</v>
      </c>
      <c r="N56" s="31">
        <f>F$55+O$40</f>
        <v>-6528</v>
      </c>
      <c r="O56" s="31">
        <f>G$55+O$40</f>
        <v>-5484</v>
      </c>
      <c r="P56" s="31">
        <f>H$55+O$40</f>
        <v>-4428</v>
      </c>
      <c r="Q56" s="31">
        <f>I$55+O$40</f>
        <v>-3384</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mOkyXq5Smp9MDayrqhySL6aUUVJQ3g+217CRmBkt6nKyAz087oR3lau7yckzINR5wCVsXv+ftu14kNunDXr+ug==" saltValue="2h0UKVA+kcy6IDXbQ2K+oA==" spinCount="100000" sheet="1" objects="1" scenarios="1"/>
  <mergeCells count="17">
    <mergeCell ref="G28:K28"/>
    <mergeCell ref="C47:C54"/>
    <mergeCell ref="K47:K54"/>
    <mergeCell ref="E31:E38"/>
    <mergeCell ref="M31:M38"/>
    <mergeCell ref="E43:I43"/>
    <mergeCell ref="M43:Q43"/>
    <mergeCell ref="E44:I44"/>
    <mergeCell ref="M44:Q44"/>
    <mergeCell ref="B2:C2"/>
    <mergeCell ref="B3:C3"/>
    <mergeCell ref="G4:M4"/>
    <mergeCell ref="E27:K27"/>
    <mergeCell ref="E5:F5"/>
    <mergeCell ref="G5:M5"/>
    <mergeCell ref="G18:O18"/>
    <mergeCell ref="G19:O19"/>
  </mergeCells>
  <dataValidations count="2">
    <dataValidation type="list" allowBlank="1" showInputMessage="1" showErrorMessage="1" sqref="C6">
      <formula1>CLEVEL</formula1>
    </dataValidation>
    <dataValidation type="list" allowBlank="1" showInputMessage="1" showErrorMessage="1" sqref="C7">
      <formula1>P.E.</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7"/>
  <sheetViews>
    <sheetView topLeftCell="A25" zoomScale="120" zoomScaleNormal="120" workbookViewId="0">
      <selection activeCell="Q32" sqref="Q32"/>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2: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2:24" ht="15.75" x14ac:dyDescent="0.25">
      <c r="B4" s="10" t="s">
        <v>2</v>
      </c>
      <c r="C4" s="39">
        <v>240</v>
      </c>
      <c r="D4" s="42"/>
      <c r="E4" s="43"/>
      <c r="F4" s="43"/>
      <c r="G4" s="183" t="s">
        <v>21</v>
      </c>
      <c r="H4" s="183"/>
      <c r="I4" s="183"/>
      <c r="J4" s="183"/>
      <c r="K4" s="183"/>
      <c r="L4" s="183"/>
      <c r="M4" s="183"/>
      <c r="N4" s="42"/>
      <c r="O4" s="42"/>
      <c r="W4" s="42"/>
      <c r="X4" s="42"/>
    </row>
    <row r="5" spans="2:24" ht="15.75" x14ac:dyDescent="0.25">
      <c r="B5" s="38" t="s">
        <v>23</v>
      </c>
      <c r="C5" s="105">
        <v>10</v>
      </c>
      <c r="D5" s="42"/>
      <c r="E5" s="185" t="s">
        <v>33</v>
      </c>
      <c r="F5" s="186"/>
      <c r="G5" s="181" t="s">
        <v>22</v>
      </c>
      <c r="H5" s="181"/>
      <c r="I5" s="181"/>
      <c r="J5" s="181"/>
      <c r="K5" s="181"/>
      <c r="L5" s="181"/>
      <c r="M5" s="181"/>
      <c r="N5" s="42"/>
      <c r="O5" s="42"/>
      <c r="W5" s="42"/>
      <c r="X5" s="42"/>
    </row>
    <row r="6" spans="2:24" ht="15.75" x14ac:dyDescent="0.25">
      <c r="B6" s="3" t="s">
        <v>5</v>
      </c>
      <c r="C6" s="40">
        <v>0.75</v>
      </c>
      <c r="D6" s="42"/>
      <c r="E6" s="79" t="s">
        <v>32</v>
      </c>
      <c r="F6" s="34" t="s">
        <v>27</v>
      </c>
      <c r="G6" s="89">
        <v>0.75</v>
      </c>
      <c r="H6" s="90">
        <v>0.7</v>
      </c>
      <c r="I6" s="91">
        <v>0.65</v>
      </c>
      <c r="J6" s="91">
        <v>0.6</v>
      </c>
      <c r="K6" s="91">
        <v>0.55000000000000004</v>
      </c>
      <c r="L6" s="91">
        <v>0.5</v>
      </c>
      <c r="M6" s="5" t="s">
        <v>0</v>
      </c>
      <c r="N6" s="42"/>
      <c r="O6" s="42"/>
      <c r="W6" s="42"/>
      <c r="X6" s="42"/>
    </row>
    <row r="7" spans="2:24" ht="15.75" x14ac:dyDescent="0.25">
      <c r="B7" s="3" t="s">
        <v>9</v>
      </c>
      <c r="C7" s="106">
        <v>100</v>
      </c>
      <c r="D7" s="42"/>
      <c r="E7" s="44">
        <v>100</v>
      </c>
      <c r="F7" s="45">
        <v>17.5</v>
      </c>
      <c r="G7" s="8">
        <v>72.2</v>
      </c>
      <c r="H7" s="8">
        <v>49</v>
      </c>
      <c r="I7" s="8">
        <v>35.799999999999997</v>
      </c>
      <c r="J7" s="8">
        <v>24.1</v>
      </c>
      <c r="K7" s="8">
        <v>18.3</v>
      </c>
      <c r="L7" s="8">
        <v>12.5</v>
      </c>
      <c r="M7" s="46" t="s">
        <v>1</v>
      </c>
      <c r="N7" s="42"/>
      <c r="O7" s="42"/>
      <c r="W7" s="42"/>
      <c r="X7" s="42"/>
    </row>
    <row r="8" spans="2:24" ht="15.75" customHeight="1" x14ac:dyDescent="0.25">
      <c r="B8" s="3" t="s">
        <v>11</v>
      </c>
      <c r="C8" s="61">
        <f>IF(C$7=100,F$7,IF(C$7=95,F$8,IF(C$7=90,F$9,IF(C$7=85,F$10,IF(C$7=80,F$11)))))</f>
        <v>17.5</v>
      </c>
      <c r="D8" s="42"/>
      <c r="E8" s="35">
        <v>95</v>
      </c>
      <c r="F8" s="36">
        <v>16.63</v>
      </c>
      <c r="G8" s="8">
        <v>68.599999999999994</v>
      </c>
      <c r="H8" s="8">
        <v>46.5</v>
      </c>
      <c r="I8" s="8">
        <v>34</v>
      </c>
      <c r="J8" s="8">
        <v>22.9</v>
      </c>
      <c r="K8" s="8">
        <v>17.399999999999999</v>
      </c>
      <c r="L8" s="8" t="s">
        <v>1</v>
      </c>
      <c r="M8" s="6" t="s">
        <v>1</v>
      </c>
      <c r="N8" s="42"/>
      <c r="O8" s="42"/>
      <c r="W8" s="42"/>
      <c r="X8" s="42"/>
    </row>
    <row r="9" spans="2:24" ht="15.75" x14ac:dyDescent="0.25">
      <c r="B9" s="3" t="s">
        <v>6</v>
      </c>
      <c r="C9" s="62">
        <f>C$4*C$6*C$5</f>
        <v>1800</v>
      </c>
      <c r="D9" s="42"/>
      <c r="E9" s="35">
        <v>90</v>
      </c>
      <c r="F9" s="36">
        <v>15.75</v>
      </c>
      <c r="G9" s="8">
        <v>64.900000000000006</v>
      </c>
      <c r="H9" s="8">
        <v>44.1</v>
      </c>
      <c r="I9" s="8">
        <v>32.200000000000003</v>
      </c>
      <c r="J9" s="8">
        <v>21.7</v>
      </c>
      <c r="K9" s="8" t="s">
        <v>1</v>
      </c>
      <c r="L9" s="8" t="s">
        <v>1</v>
      </c>
      <c r="M9" s="6" t="s">
        <v>1</v>
      </c>
      <c r="N9" s="42"/>
      <c r="O9" s="42"/>
      <c r="W9" s="42"/>
      <c r="X9" s="42"/>
    </row>
    <row r="10" spans="2:24" ht="15.75" x14ac:dyDescent="0.25">
      <c r="B10" s="3" t="s">
        <v>25</v>
      </c>
      <c r="C10" s="63">
        <f>C$9*C$8</f>
        <v>31500</v>
      </c>
      <c r="D10" s="42"/>
      <c r="E10" s="35">
        <v>85</v>
      </c>
      <c r="F10" s="36">
        <v>14.88</v>
      </c>
      <c r="G10" s="8">
        <v>61.3</v>
      </c>
      <c r="H10" s="8">
        <v>41.7</v>
      </c>
      <c r="I10" s="8">
        <v>30.4</v>
      </c>
      <c r="J10" s="8">
        <v>20.5</v>
      </c>
      <c r="K10" s="8" t="s">
        <v>1</v>
      </c>
      <c r="L10" s="8" t="s">
        <v>1</v>
      </c>
      <c r="M10" s="6" t="s">
        <v>1</v>
      </c>
      <c r="N10" s="42"/>
      <c r="O10" s="42"/>
      <c r="W10" s="42"/>
      <c r="X10" s="42"/>
    </row>
    <row r="11" spans="2: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72.2</v>
      </c>
      <c r="D11" s="42"/>
      <c r="E11" s="35">
        <v>80</v>
      </c>
      <c r="F11" s="36">
        <v>14</v>
      </c>
      <c r="G11" s="8">
        <v>57.7</v>
      </c>
      <c r="H11" s="8">
        <v>39.200000000000003</v>
      </c>
      <c r="I11" s="8">
        <v>28.6</v>
      </c>
      <c r="J11" s="8" t="s">
        <v>1</v>
      </c>
      <c r="K11" s="8" t="s">
        <v>1</v>
      </c>
      <c r="L11" s="8" t="s">
        <v>1</v>
      </c>
      <c r="M11" s="6" t="s">
        <v>1</v>
      </c>
      <c r="N11" s="42"/>
      <c r="O11" s="42"/>
      <c r="W11" s="42"/>
      <c r="X11" s="42"/>
    </row>
    <row r="12" spans="2:24" ht="15.75" x14ac:dyDescent="0.25">
      <c r="B12" s="3" t="s">
        <v>13</v>
      </c>
      <c r="C12" s="65">
        <f>C$11*C$5</f>
        <v>722</v>
      </c>
      <c r="D12" s="42"/>
      <c r="E12" s="16">
        <v>55</v>
      </c>
      <c r="F12" s="37">
        <v>9.6300000000000008</v>
      </c>
      <c r="G12" s="8" t="s">
        <v>1</v>
      </c>
      <c r="H12" s="8" t="s">
        <v>1</v>
      </c>
      <c r="I12" s="8" t="s">
        <v>1</v>
      </c>
      <c r="J12" s="8" t="s">
        <v>1</v>
      </c>
      <c r="K12" s="8" t="s">
        <v>1</v>
      </c>
      <c r="L12" s="8" t="s">
        <v>1</v>
      </c>
      <c r="M12" s="9">
        <v>300</v>
      </c>
      <c r="N12" s="42"/>
      <c r="O12" s="42"/>
      <c r="W12" s="42"/>
      <c r="X12" s="42"/>
    </row>
    <row r="13" spans="2:24" ht="15.75" x14ac:dyDescent="0.25">
      <c r="B13" s="3" t="s">
        <v>14</v>
      </c>
      <c r="C13" s="63">
        <f>0.5*C$4*C$5</f>
        <v>1200</v>
      </c>
      <c r="D13" s="3"/>
      <c r="E13" s="3"/>
      <c r="F13" s="3"/>
      <c r="G13" s="3"/>
      <c r="H13" s="42"/>
      <c r="I13" s="42"/>
      <c r="J13" s="42"/>
      <c r="K13" s="42"/>
      <c r="L13" s="42"/>
      <c r="M13" s="42"/>
      <c r="N13" s="42"/>
      <c r="O13" s="42"/>
      <c r="W13" s="42"/>
      <c r="X13" s="42"/>
    </row>
    <row r="14" spans="2:24" ht="15.75" x14ac:dyDescent="0.25">
      <c r="B14" s="32" t="s">
        <v>26</v>
      </c>
      <c r="C14" s="66">
        <f>C$13*F$12</f>
        <v>11556.000000000002</v>
      </c>
      <c r="D14" s="3"/>
      <c r="E14" s="3"/>
      <c r="F14" s="3"/>
      <c r="G14" s="3"/>
      <c r="H14" s="42"/>
      <c r="I14" s="42"/>
      <c r="J14" s="42"/>
      <c r="K14" s="42"/>
      <c r="L14" s="42"/>
      <c r="M14" s="42"/>
      <c r="N14" s="42"/>
      <c r="O14" s="42"/>
      <c r="W14" s="42"/>
      <c r="X14" s="42"/>
    </row>
    <row r="15" spans="2:24" ht="15.75" x14ac:dyDescent="0.25">
      <c r="B15" s="33" t="s">
        <v>28</v>
      </c>
      <c r="C15" s="67">
        <f>M$12</f>
        <v>300</v>
      </c>
      <c r="D15" s="3"/>
      <c r="E15" s="3"/>
      <c r="F15" s="3"/>
      <c r="G15" s="3"/>
      <c r="H15" s="42"/>
      <c r="I15" s="42"/>
      <c r="J15" s="42"/>
      <c r="K15" s="42"/>
      <c r="L15" s="42"/>
      <c r="M15" s="42"/>
      <c r="N15" s="42"/>
      <c r="O15" s="42"/>
      <c r="W15" s="42"/>
      <c r="X15" s="42"/>
    </row>
    <row r="16" spans="2: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c r="X18" s="42"/>
    </row>
    <row r="19" spans="2:24" ht="15.75" x14ac:dyDescent="0.25">
      <c r="B19" s="42"/>
      <c r="E19" s="3"/>
      <c r="F19" s="10"/>
      <c r="G19" s="191" t="s">
        <v>3</v>
      </c>
      <c r="H19" s="191"/>
      <c r="I19" s="191"/>
      <c r="J19" s="191"/>
      <c r="K19" s="191"/>
      <c r="L19" s="191"/>
      <c r="M19" s="191"/>
      <c r="N19" s="191"/>
      <c r="O19" s="191"/>
      <c r="P19" s="42"/>
      <c r="Q19" s="42"/>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c r="X20" s="42"/>
    </row>
    <row r="21" spans="2:24"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c r="X22" s="42"/>
    </row>
    <row r="23" spans="2:24"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42"/>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T24" s="42"/>
      <c r="U24" s="42"/>
      <c r="V24" s="42"/>
      <c r="W24" s="42"/>
      <c r="X24" s="42"/>
    </row>
    <row r="25" spans="2:24" ht="15.75" x14ac:dyDescent="0.25">
      <c r="B25" s="42"/>
      <c r="F25" s="42"/>
      <c r="R25" s="42"/>
      <c r="S25" s="42"/>
      <c r="T25" s="42"/>
      <c r="U25" s="42"/>
      <c r="V25" s="42"/>
      <c r="W25" s="42"/>
      <c r="X25" s="42"/>
    </row>
    <row r="26" spans="2:24" ht="15.75" customHeight="1" x14ac:dyDescent="0.25">
      <c r="B26" s="42"/>
      <c r="F26" s="3"/>
      <c r="R26" s="42"/>
      <c r="S26" s="42"/>
      <c r="T26" s="42"/>
      <c r="U26" s="42"/>
      <c r="V26" s="42"/>
      <c r="X26" s="42"/>
    </row>
    <row r="27" spans="2:24" ht="15.75" x14ac:dyDescent="0.25">
      <c r="B27" s="42"/>
      <c r="E27" s="184" t="s">
        <v>31</v>
      </c>
      <c r="F27" s="184"/>
      <c r="G27" s="184"/>
      <c r="H27" s="184"/>
      <c r="I27" s="184"/>
      <c r="J27" s="184"/>
      <c r="K27" s="184"/>
      <c r="R27" s="42"/>
      <c r="S27" s="42"/>
      <c r="T27" s="42"/>
      <c r="U27" s="42"/>
      <c r="V27" s="42"/>
      <c r="X27" s="42"/>
    </row>
    <row r="28" spans="2:24" ht="15.75" x14ac:dyDescent="0.25">
      <c r="B28" s="42"/>
      <c r="E28" s="10"/>
      <c r="F28" s="10"/>
      <c r="G28" s="181" t="s">
        <v>30</v>
      </c>
      <c r="H28" s="181"/>
      <c r="I28" s="181"/>
      <c r="J28" s="181"/>
      <c r="K28" s="181"/>
      <c r="L28" s="42"/>
      <c r="M28" s="42"/>
      <c r="N28" s="42"/>
      <c r="O28" s="42"/>
      <c r="P28" s="42"/>
      <c r="Q28" s="42"/>
      <c r="R28" s="42"/>
      <c r="S28" s="42"/>
      <c r="T28" s="42"/>
      <c r="U28" s="42"/>
      <c r="V28" s="42"/>
      <c r="X28" s="42"/>
    </row>
    <row r="29" spans="2:24" ht="15.75" x14ac:dyDescent="0.25">
      <c r="B29" s="42"/>
      <c r="E29" s="3"/>
      <c r="F29" s="3"/>
      <c r="G29" s="77">
        <f>ROUND(C$8*0.9,2)</f>
        <v>15.75</v>
      </c>
      <c r="H29" s="77">
        <f>ROUND(C$8*0.95,2)</f>
        <v>16.63</v>
      </c>
      <c r="I29" s="22">
        <f>C$8</f>
        <v>17.5</v>
      </c>
      <c r="J29" s="77">
        <f>ROUND(C$8*1.05,2)</f>
        <v>18.38</v>
      </c>
      <c r="K29" s="77">
        <f>ROUND(C$8*1.1,2)</f>
        <v>19.25</v>
      </c>
      <c r="L29" s="42"/>
      <c r="M29" s="68"/>
      <c r="N29" s="69"/>
      <c r="O29" s="68" t="s">
        <v>40</v>
      </c>
      <c r="P29" s="42"/>
      <c r="Q29" s="42"/>
      <c r="R29" s="3"/>
      <c r="S29" s="3"/>
      <c r="T29" s="3"/>
      <c r="U29" s="3"/>
      <c r="V29" s="3"/>
      <c r="X29" s="42"/>
    </row>
    <row r="30" spans="2:24" ht="15.75" x14ac:dyDescent="0.25">
      <c r="B30" s="42"/>
      <c r="E30" s="7"/>
      <c r="F30" s="7"/>
      <c r="G30" s="16" t="s">
        <v>16</v>
      </c>
      <c r="H30" s="16" t="s">
        <v>17</v>
      </c>
      <c r="I30" s="17" t="s">
        <v>18</v>
      </c>
      <c r="J30" s="16" t="s">
        <v>19</v>
      </c>
      <c r="K30" s="16" t="s">
        <v>20</v>
      </c>
      <c r="L30" s="3"/>
      <c r="M30" s="131"/>
      <c r="N30" s="70"/>
      <c r="O30" s="42" t="s">
        <v>41</v>
      </c>
      <c r="P30" s="3"/>
      <c r="Q30" s="3"/>
      <c r="R30" s="3"/>
      <c r="S30" s="3"/>
      <c r="T30" s="3"/>
      <c r="U30" s="3"/>
      <c r="V30" s="3"/>
      <c r="X30" s="42"/>
    </row>
    <row r="31" spans="2:24"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81">
        <f>MAX(0,C$9-(N$31*C$5))*C$8-C$12</f>
        <v>-722</v>
      </c>
      <c r="P31" s="3"/>
      <c r="Q31" s="3"/>
      <c r="R31" s="3"/>
      <c r="S31" s="3"/>
      <c r="T31" s="3"/>
      <c r="U31" s="3"/>
      <c r="X31" s="42"/>
    </row>
    <row r="32" spans="2:24" ht="15.75" x14ac:dyDescent="0.25">
      <c r="B32" s="42"/>
      <c r="C32" s="42"/>
      <c r="D32" s="3"/>
      <c r="E32" s="189"/>
      <c r="F32" s="77">
        <v>275</v>
      </c>
      <c r="G32" s="18">
        <f>F$32*G$29*C$5</f>
        <v>43312.5</v>
      </c>
      <c r="H32" s="18">
        <f>F$32*H$29*C$5</f>
        <v>45732.5</v>
      </c>
      <c r="I32" s="19">
        <f>F$32*I$29*C$5</f>
        <v>48125</v>
      </c>
      <c r="J32" s="18">
        <f>F$32*J$29*C$5</f>
        <v>50545</v>
      </c>
      <c r="K32" s="18">
        <f>F$32*K$29*C$5</f>
        <v>52937.5</v>
      </c>
      <c r="L32" s="3"/>
      <c r="M32" s="188"/>
      <c r="N32" s="34">
        <v>275</v>
      </c>
      <c r="O32" s="82">
        <f>MAX(0,C$9-(N$32*C$5))*C$8-C$12</f>
        <v>-722</v>
      </c>
      <c r="P32" s="3"/>
      <c r="Q32" s="3"/>
      <c r="R32" s="3"/>
      <c r="S32" s="3"/>
      <c r="T32" s="3"/>
      <c r="U32" s="3"/>
      <c r="V32" s="3"/>
      <c r="X32" s="42"/>
    </row>
    <row r="33" spans="2:24" ht="15.75" x14ac:dyDescent="0.25">
      <c r="B33" s="3"/>
      <c r="C33" s="3"/>
      <c r="D33" s="3"/>
      <c r="E33" s="189"/>
      <c r="F33" s="77">
        <v>250</v>
      </c>
      <c r="G33" s="18">
        <f>F$33*G$29*C$5</f>
        <v>39375</v>
      </c>
      <c r="H33" s="18">
        <f>F$33*H$29*C$5</f>
        <v>41575</v>
      </c>
      <c r="I33" s="19">
        <f>F$33*I$29*C$5</f>
        <v>43750</v>
      </c>
      <c r="J33" s="18">
        <f>F$33*J$29*C$5</f>
        <v>45950</v>
      </c>
      <c r="K33" s="18">
        <f>F$33*K$29*C$5</f>
        <v>48125</v>
      </c>
      <c r="L33" s="3"/>
      <c r="M33" s="188"/>
      <c r="N33" s="34">
        <v>250</v>
      </c>
      <c r="O33" s="82">
        <f>MAX(0,C$9-(N$33*C$5))*C$8-C$12</f>
        <v>-722</v>
      </c>
      <c r="P33" s="3"/>
      <c r="Q33" s="3"/>
      <c r="R33" s="3"/>
      <c r="S33" s="3"/>
      <c r="T33" s="3"/>
      <c r="U33" s="3"/>
      <c r="V33" s="3"/>
      <c r="X33" s="42"/>
    </row>
    <row r="34" spans="2:24" ht="15.75" x14ac:dyDescent="0.25">
      <c r="B34" s="3"/>
      <c r="E34" s="189"/>
      <c r="F34" s="77">
        <v>225</v>
      </c>
      <c r="G34" s="18">
        <f>F$34*G$29*C$5</f>
        <v>35437.5</v>
      </c>
      <c r="H34" s="18">
        <f>F$34*H$29*C$5</f>
        <v>37417.5</v>
      </c>
      <c r="I34" s="19">
        <f>F$34*I$29*C$5</f>
        <v>39375</v>
      </c>
      <c r="J34" s="18">
        <f>F$34*J$29*C$5</f>
        <v>41355</v>
      </c>
      <c r="K34" s="18">
        <f>F$34*K$29*C$5</f>
        <v>43312.5</v>
      </c>
      <c r="M34" s="188"/>
      <c r="N34" s="34">
        <v>225</v>
      </c>
      <c r="O34" s="82">
        <f>MAX(0,C$9-(N$34*C$5))*C$8-C$12</f>
        <v>-722</v>
      </c>
      <c r="R34" s="3"/>
      <c r="S34" s="3"/>
      <c r="T34" s="3"/>
      <c r="U34" s="3"/>
      <c r="V34" s="3"/>
      <c r="W34" s="42"/>
      <c r="X34" s="42"/>
    </row>
    <row r="35" spans="2:24" ht="15.75" x14ac:dyDescent="0.25">
      <c r="B35" s="3"/>
      <c r="E35" s="189"/>
      <c r="F35" s="15">
        <v>200</v>
      </c>
      <c r="G35" s="19">
        <f>F$35*G$29*C$5</f>
        <v>31500</v>
      </c>
      <c r="H35" s="19">
        <f>F$35*H$29*C$5</f>
        <v>33260</v>
      </c>
      <c r="I35" s="19">
        <f>F$35*I$29*C$5</f>
        <v>35000</v>
      </c>
      <c r="J35" s="19">
        <f>F$35*J$29*C$5</f>
        <v>36760</v>
      </c>
      <c r="K35" s="19">
        <f>F$35*K$29*C$5</f>
        <v>38500</v>
      </c>
      <c r="M35" s="188"/>
      <c r="N35" s="72">
        <v>200</v>
      </c>
      <c r="O35" s="83">
        <f>MAX(0,C$9-(N$35*C$5))*C$8-C$12</f>
        <v>-722</v>
      </c>
      <c r="R35" s="3"/>
      <c r="S35" s="3"/>
      <c r="T35" s="3"/>
      <c r="U35" s="3"/>
      <c r="V35" s="3"/>
      <c r="W35" s="42"/>
      <c r="X35" s="42"/>
    </row>
    <row r="36" spans="2:24" ht="15.75" x14ac:dyDescent="0.25">
      <c r="B36" s="3"/>
      <c r="E36" s="189"/>
      <c r="F36" s="77">
        <v>175</v>
      </c>
      <c r="G36" s="18">
        <f>F$36*G$29*C$5</f>
        <v>27562.5</v>
      </c>
      <c r="H36" s="18">
        <f>F$36*H$29*C$5</f>
        <v>29102.5</v>
      </c>
      <c r="I36" s="19">
        <f>F$36*I$29*C$5</f>
        <v>30625</v>
      </c>
      <c r="J36" s="18">
        <f>F$36*J$29*C$5</f>
        <v>32165</v>
      </c>
      <c r="K36" s="18">
        <f>F$36*K$29*C$5</f>
        <v>33687.5</v>
      </c>
      <c r="M36" s="188"/>
      <c r="N36" s="34">
        <v>175</v>
      </c>
      <c r="O36" s="82">
        <f>MAX(0,C$9-(N$36*C$5))*C$8-C$12</f>
        <v>153</v>
      </c>
      <c r="R36" s="3"/>
      <c r="S36" s="42"/>
      <c r="T36" s="42"/>
      <c r="U36" s="42"/>
      <c r="V36" s="3"/>
      <c r="W36" s="42"/>
      <c r="X36" s="42"/>
    </row>
    <row r="37" spans="2:24" ht="15.75" x14ac:dyDescent="0.25">
      <c r="B37" s="3"/>
      <c r="E37" s="189"/>
      <c r="F37" s="15">
        <v>150</v>
      </c>
      <c r="G37" s="19">
        <f>F$37*G$29*C$5</f>
        <v>23625</v>
      </c>
      <c r="H37" s="19">
        <f>F$37*H$29*C$5</f>
        <v>24945</v>
      </c>
      <c r="I37" s="19">
        <f>F$37*I$29*C$5</f>
        <v>26250</v>
      </c>
      <c r="J37" s="19">
        <f>F$37*J$29*C$5</f>
        <v>27570</v>
      </c>
      <c r="K37" s="19">
        <f>F$37*K$29*C$5</f>
        <v>28875</v>
      </c>
      <c r="M37" s="188"/>
      <c r="N37" s="72">
        <v>150</v>
      </c>
      <c r="O37" s="83">
        <f>MAX(0,C$9-(N$37*C$5))*C$8-C$12</f>
        <v>4528</v>
      </c>
      <c r="R37" s="3"/>
      <c r="S37" s="42"/>
      <c r="T37" s="42"/>
      <c r="U37" s="42"/>
      <c r="V37" s="3"/>
      <c r="W37" s="42"/>
      <c r="X37" s="42"/>
    </row>
    <row r="38" spans="2:24" ht="15.75" x14ac:dyDescent="0.25">
      <c r="B38" s="3"/>
      <c r="E38" s="189"/>
      <c r="F38" s="77">
        <v>125</v>
      </c>
      <c r="G38" s="18">
        <f>F$38*G$29*C$5</f>
        <v>19687.5</v>
      </c>
      <c r="H38" s="18">
        <f>F$38*H$29*C$5</f>
        <v>20787.5</v>
      </c>
      <c r="I38" s="19">
        <f>F$38*I$29*C$5</f>
        <v>21875</v>
      </c>
      <c r="J38" s="18">
        <f>F$38*J$29*C$5</f>
        <v>22975</v>
      </c>
      <c r="K38" s="18">
        <f>F$38*K$29*C$5</f>
        <v>24062.5</v>
      </c>
      <c r="M38" s="192"/>
      <c r="N38" s="34">
        <v>125</v>
      </c>
      <c r="O38" s="82">
        <f>MAX(0,C$9-(N$38*C$5))*C$8-C$12</f>
        <v>8903</v>
      </c>
      <c r="R38" s="3"/>
      <c r="S38" s="42"/>
      <c r="T38" s="42"/>
      <c r="U38" s="42"/>
      <c r="V38" s="3"/>
      <c r="W38" s="42"/>
      <c r="X38" s="42"/>
    </row>
    <row r="39" spans="2:24" ht="15.75" x14ac:dyDescent="0.25">
      <c r="B39" s="3"/>
      <c r="E39" s="11" t="s">
        <v>4</v>
      </c>
      <c r="F39" s="23">
        <f>C$16</f>
        <v>120</v>
      </c>
      <c r="G39" s="24">
        <f>F$39*G$29*C$5</f>
        <v>18900</v>
      </c>
      <c r="H39" s="24">
        <f>F$39*H$29*C$5</f>
        <v>19956</v>
      </c>
      <c r="I39" s="24">
        <f>F$39*I$29*C$5</f>
        <v>21000</v>
      </c>
      <c r="J39" s="24">
        <f>F$39*$J29*C$5</f>
        <v>22056</v>
      </c>
      <c r="K39" s="24">
        <f>F$39*K$29*C$5</f>
        <v>23100</v>
      </c>
      <c r="M39" s="142" t="s">
        <v>4</v>
      </c>
      <c r="N39" s="74">
        <f>C$16</f>
        <v>120</v>
      </c>
      <c r="O39" s="85">
        <f>MAX(0,C$9-(N$39*C$5))*C$8-C$12</f>
        <v>9778</v>
      </c>
      <c r="R39" s="3"/>
      <c r="S39" s="42"/>
      <c r="T39" s="42"/>
      <c r="U39" s="42"/>
      <c r="V39" s="3"/>
      <c r="W39" s="42"/>
      <c r="X39" s="42"/>
    </row>
    <row r="40" spans="2:24" ht="15.75" x14ac:dyDescent="0.25">
      <c r="B40" s="3"/>
      <c r="M40" s="76" t="s">
        <v>0</v>
      </c>
      <c r="N40" s="86">
        <f>C$16</f>
        <v>120</v>
      </c>
      <c r="O40" s="87">
        <f>MAX(0,C$13-(N$40*C$5))*F$12-M$12</f>
        <v>-300</v>
      </c>
      <c r="R40" s="3"/>
      <c r="S40" s="42"/>
      <c r="T40" s="42"/>
      <c r="U40" s="42"/>
      <c r="V40" s="3"/>
      <c r="W40" s="42"/>
      <c r="X40" s="42"/>
    </row>
    <row r="41" spans="2:24" ht="15.75" x14ac:dyDescent="0.25">
      <c r="B41" s="3"/>
      <c r="R41" s="3"/>
      <c r="S41" s="42"/>
      <c r="T41" s="42"/>
      <c r="U41" s="42"/>
      <c r="V41" s="3"/>
      <c r="W41" s="42"/>
      <c r="X41" s="42"/>
    </row>
    <row r="42" spans="2:24" ht="15.75" x14ac:dyDescent="0.25">
      <c r="B42" s="3"/>
      <c r="R42" s="3"/>
      <c r="S42" s="42"/>
      <c r="T42" s="42"/>
      <c r="U42" s="42"/>
      <c r="V42" s="3"/>
      <c r="W42" s="42"/>
      <c r="X42" s="42"/>
    </row>
    <row r="43" spans="2:24"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4"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14008</v>
      </c>
      <c r="N47" s="18">
        <f>F$47+O$31</f>
        <v>16648</v>
      </c>
      <c r="O47" s="19">
        <f>G$47+O$31</f>
        <v>19258</v>
      </c>
      <c r="P47" s="18">
        <f>H$47+O$31</f>
        <v>21898</v>
      </c>
      <c r="Q47" s="18">
        <f>I$47+O$31</f>
        <v>24508</v>
      </c>
      <c r="R47" s="3"/>
      <c r="S47" s="3"/>
      <c r="T47" s="3"/>
      <c r="U47" s="3"/>
      <c r="V47" s="3"/>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10950.5</v>
      </c>
      <c r="N48" s="18">
        <f>F$48+O$32</f>
        <v>13370.5</v>
      </c>
      <c r="O48" s="19">
        <f>G$48+O$32</f>
        <v>15763</v>
      </c>
      <c r="P48" s="18">
        <f>H$48+O$32</f>
        <v>18183</v>
      </c>
      <c r="Q48" s="18">
        <f>I$48+O$32</f>
        <v>20575.5</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7893</v>
      </c>
      <c r="N49" s="18">
        <f>F$49+O$33</f>
        <v>10093</v>
      </c>
      <c r="O49" s="19">
        <f>G$49+O$33</f>
        <v>12268</v>
      </c>
      <c r="P49" s="18">
        <f>H$49+O$33</f>
        <v>14468</v>
      </c>
      <c r="Q49" s="18">
        <f>I$49+O$33</f>
        <v>16643</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4835.5</v>
      </c>
      <c r="N50" s="18">
        <f>F$50+O$34</f>
        <v>6815.5</v>
      </c>
      <c r="O50" s="19">
        <f>G$50+O$34</f>
        <v>8773</v>
      </c>
      <c r="P50" s="18">
        <f>H$50+O$34</f>
        <v>10753</v>
      </c>
      <c r="Q50" s="18">
        <f>I$50+O$34</f>
        <v>12710.5</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1778</v>
      </c>
      <c r="N51" s="19">
        <f>F$51+O$35</f>
        <v>3538</v>
      </c>
      <c r="O51" s="19">
        <f>G$51+O$35</f>
        <v>5278</v>
      </c>
      <c r="P51" s="19">
        <f>H$51+O$35</f>
        <v>7038</v>
      </c>
      <c r="Q51" s="19">
        <f>I$51+O$35</f>
        <v>8778</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-404.5</v>
      </c>
      <c r="N52" s="18">
        <f>F$52+O$36</f>
        <v>1135.5</v>
      </c>
      <c r="O52" s="19">
        <f>G$52+O$36</f>
        <v>2658</v>
      </c>
      <c r="P52" s="18">
        <f>H$52+O$36</f>
        <v>4198</v>
      </c>
      <c r="Q52" s="18">
        <f>I$52+O$36</f>
        <v>5720.5</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913</v>
      </c>
      <c r="N53" s="19">
        <f>F$53+O$37</f>
        <v>2233</v>
      </c>
      <c r="O53" s="19">
        <f>G$53+O$37</f>
        <v>3538</v>
      </c>
      <c r="P53" s="19">
        <f>H$53+O$37</f>
        <v>4858</v>
      </c>
      <c r="Q53" s="19">
        <f>I$53+O$37</f>
        <v>6163</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2230.5</v>
      </c>
      <c r="N54" s="18">
        <f>F$54+O$38</f>
        <v>3330.5</v>
      </c>
      <c r="O54" s="19">
        <f>G$54+O$38</f>
        <v>4418</v>
      </c>
      <c r="P54" s="18">
        <f>H$54+O$38</f>
        <v>5518</v>
      </c>
      <c r="Q54" s="18">
        <f>I$54+O$38</f>
        <v>6605.5</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2494</v>
      </c>
      <c r="N55" s="21">
        <f>F$55+O$39</f>
        <v>3550</v>
      </c>
      <c r="O55" s="21">
        <f>G$55+O$39</f>
        <v>4594</v>
      </c>
      <c r="P55" s="21">
        <f>H$55+O$39</f>
        <v>5650</v>
      </c>
      <c r="Q55" s="21">
        <f>I$55+O$39</f>
        <v>6694</v>
      </c>
      <c r="R55" s="3"/>
      <c r="S55" s="3"/>
      <c r="T55" s="3"/>
      <c r="U55" s="3"/>
      <c r="V55" s="3"/>
    </row>
    <row r="56" spans="2:22" ht="15.75" x14ac:dyDescent="0.25">
      <c r="B56" s="3"/>
      <c r="C56" s="140"/>
      <c r="D56" s="138"/>
      <c r="E56" s="139"/>
      <c r="F56" s="139"/>
      <c r="G56" s="139"/>
      <c r="H56" s="139"/>
      <c r="I56" s="139"/>
      <c r="J56" s="3"/>
      <c r="K56" s="11" t="s">
        <v>0</v>
      </c>
      <c r="L56" s="30">
        <f>C$16</f>
        <v>120</v>
      </c>
      <c r="M56" s="31">
        <f>E$55+O$40</f>
        <v>-7584</v>
      </c>
      <c r="N56" s="31">
        <f>F$55+O$40</f>
        <v>-6528</v>
      </c>
      <c r="O56" s="31">
        <f>G$55+O$40</f>
        <v>-5484</v>
      </c>
      <c r="P56" s="31">
        <f>H$55+O$40</f>
        <v>-4428</v>
      </c>
      <c r="Q56" s="31">
        <f>I$55+O$40</f>
        <v>-3384</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Jmjw9QdpXWIs+TWZleifP4F57DJvBBRhKaqIm9BB/12VvF+j9LuhdpmsQlqgwU9332KqYSXQe6zR/TGHnr2q6Q==" saltValue="dTlJP8JoqjsP/aXj7tnpEw==" spinCount="100000" sheet="1" objects="1" scenarios="1"/>
  <mergeCells count="17">
    <mergeCell ref="G28:K28"/>
    <mergeCell ref="C47:C54"/>
    <mergeCell ref="K47:K54"/>
    <mergeCell ref="E31:E38"/>
    <mergeCell ref="M31:M38"/>
    <mergeCell ref="E43:I43"/>
    <mergeCell ref="M43:Q43"/>
    <mergeCell ref="E44:I44"/>
    <mergeCell ref="M44:Q44"/>
    <mergeCell ref="B2:C2"/>
    <mergeCell ref="B3:C3"/>
    <mergeCell ref="G4:M4"/>
    <mergeCell ref="E27:K27"/>
    <mergeCell ref="E5:F5"/>
    <mergeCell ref="G5:M5"/>
    <mergeCell ref="G18:O18"/>
    <mergeCell ref="G19:O19"/>
  </mergeCells>
  <dataValidations count="2">
    <dataValidation type="list" allowBlank="1" showInputMessage="1" showErrorMessage="1" sqref="C7">
      <formula1>P.E.</formula1>
    </dataValidation>
    <dataValidation type="list" allowBlank="1" showInputMessage="1" showErrorMessage="1" sqref="C6">
      <formula1>CLEVEL</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7"/>
  <sheetViews>
    <sheetView topLeftCell="A16" zoomScale="120" zoomScaleNormal="120" workbookViewId="0">
      <selection activeCell="R32" sqref="R32"/>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2: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2:24" ht="15.75" x14ac:dyDescent="0.25">
      <c r="B4" s="10" t="s">
        <v>2</v>
      </c>
      <c r="C4" s="39">
        <v>250</v>
      </c>
      <c r="D4" s="42"/>
      <c r="E4" s="43"/>
      <c r="F4" s="43"/>
      <c r="G4" s="183" t="s">
        <v>21</v>
      </c>
      <c r="H4" s="183"/>
      <c r="I4" s="183"/>
      <c r="J4" s="183"/>
      <c r="K4" s="183"/>
      <c r="L4" s="183"/>
      <c r="M4" s="183"/>
      <c r="N4" s="42"/>
      <c r="O4" s="42"/>
      <c r="W4" s="42"/>
      <c r="X4" s="42"/>
    </row>
    <row r="5" spans="2:24" ht="15.75" x14ac:dyDescent="0.25">
      <c r="B5" s="38" t="s">
        <v>23</v>
      </c>
      <c r="C5" s="105">
        <v>10</v>
      </c>
      <c r="D5" s="42"/>
      <c r="E5" s="185" t="s">
        <v>33</v>
      </c>
      <c r="F5" s="186"/>
      <c r="G5" s="181" t="s">
        <v>22</v>
      </c>
      <c r="H5" s="181"/>
      <c r="I5" s="181"/>
      <c r="J5" s="181"/>
      <c r="K5" s="181"/>
      <c r="L5" s="181"/>
      <c r="M5" s="181"/>
      <c r="N5" s="42"/>
      <c r="O5" s="42"/>
      <c r="W5" s="42"/>
      <c r="X5" s="42"/>
    </row>
    <row r="6" spans="2:24" ht="15.75" x14ac:dyDescent="0.25">
      <c r="B6" s="3" t="s">
        <v>5</v>
      </c>
      <c r="C6" s="40">
        <v>0.75</v>
      </c>
      <c r="D6" s="42"/>
      <c r="E6" s="79" t="s">
        <v>32</v>
      </c>
      <c r="F6" s="34" t="s">
        <v>27</v>
      </c>
      <c r="G6" s="89">
        <v>0.75</v>
      </c>
      <c r="H6" s="90">
        <v>0.7</v>
      </c>
      <c r="I6" s="91">
        <v>0.65</v>
      </c>
      <c r="J6" s="91">
        <v>0.6</v>
      </c>
      <c r="K6" s="91">
        <v>0.55000000000000004</v>
      </c>
      <c r="L6" s="91">
        <v>0.5</v>
      </c>
      <c r="M6" s="5" t="s">
        <v>0</v>
      </c>
      <c r="N6" s="42"/>
      <c r="O6" s="42"/>
      <c r="W6" s="42"/>
      <c r="X6" s="42"/>
    </row>
    <row r="7" spans="2:24" ht="15.75" x14ac:dyDescent="0.25">
      <c r="B7" s="3" t="s">
        <v>9</v>
      </c>
      <c r="C7" s="106">
        <v>100</v>
      </c>
      <c r="D7" s="42"/>
      <c r="E7" s="44">
        <v>100</v>
      </c>
      <c r="F7" s="45">
        <v>17.5</v>
      </c>
      <c r="G7" s="8">
        <v>75.099999999999994</v>
      </c>
      <c r="H7" s="8">
        <v>51</v>
      </c>
      <c r="I7" s="8">
        <v>37.200000000000003</v>
      </c>
      <c r="J7" s="8">
        <v>25.1</v>
      </c>
      <c r="K7" s="8">
        <v>19</v>
      </c>
      <c r="L7" s="8">
        <v>13.1</v>
      </c>
      <c r="M7" s="46" t="s">
        <v>1</v>
      </c>
      <c r="N7" s="42"/>
      <c r="O7" s="42"/>
      <c r="W7" s="42"/>
      <c r="X7" s="42"/>
    </row>
    <row r="8" spans="2:24" ht="15.75" customHeight="1" x14ac:dyDescent="0.25">
      <c r="B8" s="3" t="s">
        <v>11</v>
      </c>
      <c r="C8" s="61">
        <f>IF(C$7=100,F$7,IF(C$7=95,F$8,IF(C$7=90,F$9,IF(C$7=85,F$10,IF(C$7=80,F$11)))))</f>
        <v>17.5</v>
      </c>
      <c r="D8" s="42"/>
      <c r="E8" s="35">
        <v>95</v>
      </c>
      <c r="F8" s="36">
        <v>16.63</v>
      </c>
      <c r="G8" s="8">
        <v>71.400000000000006</v>
      </c>
      <c r="H8" s="8">
        <v>48.5</v>
      </c>
      <c r="I8" s="8">
        <v>35.4</v>
      </c>
      <c r="J8" s="8">
        <v>23.8</v>
      </c>
      <c r="K8" s="8">
        <v>18.100000000000001</v>
      </c>
      <c r="L8" s="8" t="s">
        <v>1</v>
      </c>
      <c r="M8" s="6" t="s">
        <v>1</v>
      </c>
      <c r="N8" s="42"/>
      <c r="O8" s="42"/>
      <c r="W8" s="42"/>
      <c r="X8" s="42"/>
    </row>
    <row r="9" spans="2:24" ht="15.75" x14ac:dyDescent="0.25">
      <c r="B9" s="3" t="s">
        <v>6</v>
      </c>
      <c r="C9" s="62">
        <f>C$4*C$6*C$5</f>
        <v>1875</v>
      </c>
      <c r="D9" s="42"/>
      <c r="E9" s="35">
        <v>90</v>
      </c>
      <c r="F9" s="36">
        <v>15.75</v>
      </c>
      <c r="G9" s="8">
        <v>67.599999999999994</v>
      </c>
      <c r="H9" s="8">
        <v>45.9</v>
      </c>
      <c r="I9" s="8">
        <v>33.5</v>
      </c>
      <c r="J9" s="8">
        <v>22.6</v>
      </c>
      <c r="K9" s="8" t="s">
        <v>1</v>
      </c>
      <c r="L9" s="8" t="s">
        <v>1</v>
      </c>
      <c r="M9" s="6" t="s">
        <v>1</v>
      </c>
      <c r="N9" s="42"/>
      <c r="O9" s="42"/>
      <c r="W9" s="42"/>
      <c r="X9" s="42"/>
    </row>
    <row r="10" spans="2:24" ht="15.75" x14ac:dyDescent="0.25">
      <c r="B10" s="3" t="s">
        <v>25</v>
      </c>
      <c r="C10" s="63">
        <f>C$9*C$8</f>
        <v>32812.5</v>
      </c>
      <c r="D10" s="42"/>
      <c r="E10" s="35">
        <v>85</v>
      </c>
      <c r="F10" s="36">
        <v>14.88</v>
      </c>
      <c r="G10" s="8">
        <v>63.9</v>
      </c>
      <c r="H10" s="8">
        <v>43.4</v>
      </c>
      <c r="I10" s="8">
        <v>31.7</v>
      </c>
      <c r="J10" s="8">
        <v>21.3</v>
      </c>
      <c r="K10" s="8" t="s">
        <v>1</v>
      </c>
      <c r="L10" s="8" t="s">
        <v>1</v>
      </c>
      <c r="M10" s="6" t="s">
        <v>1</v>
      </c>
      <c r="N10" s="42"/>
      <c r="O10" s="42"/>
      <c r="W10" s="42"/>
      <c r="X10" s="42"/>
    </row>
    <row r="11" spans="2: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75.099999999999994</v>
      </c>
      <c r="D11" s="42"/>
      <c r="E11" s="35">
        <v>80</v>
      </c>
      <c r="F11" s="36">
        <v>14</v>
      </c>
      <c r="G11" s="8">
        <v>60.1</v>
      </c>
      <c r="H11" s="8">
        <v>40.799999999999997</v>
      </c>
      <c r="I11" s="8">
        <v>29.8</v>
      </c>
      <c r="J11" s="8" t="s">
        <v>1</v>
      </c>
      <c r="K11" s="8" t="s">
        <v>1</v>
      </c>
      <c r="L11" s="8" t="s">
        <v>1</v>
      </c>
      <c r="M11" s="6" t="s">
        <v>1</v>
      </c>
      <c r="N11" s="42"/>
      <c r="O11" s="42"/>
      <c r="W11" s="42"/>
      <c r="X11" s="42"/>
    </row>
    <row r="12" spans="2:24" ht="15.75" x14ac:dyDescent="0.25">
      <c r="B12" s="3" t="s">
        <v>13</v>
      </c>
      <c r="C12" s="65">
        <f>C$11*C$5</f>
        <v>751</v>
      </c>
      <c r="D12" s="42"/>
      <c r="E12" s="16">
        <v>55</v>
      </c>
      <c r="F12" s="37">
        <v>9.6300000000000008</v>
      </c>
      <c r="G12" s="8" t="s">
        <v>1</v>
      </c>
      <c r="H12" s="8" t="s">
        <v>1</v>
      </c>
      <c r="I12" s="8" t="s">
        <v>1</v>
      </c>
      <c r="J12" s="8" t="s">
        <v>1</v>
      </c>
      <c r="K12" s="8" t="s">
        <v>1</v>
      </c>
      <c r="L12" s="8" t="s">
        <v>1</v>
      </c>
      <c r="M12" s="9">
        <v>300</v>
      </c>
      <c r="N12" s="42"/>
      <c r="O12" s="42"/>
      <c r="W12" s="42"/>
      <c r="X12" s="42"/>
    </row>
    <row r="13" spans="2:24" ht="15.75" x14ac:dyDescent="0.25">
      <c r="B13" s="3" t="s">
        <v>14</v>
      </c>
      <c r="C13" s="63">
        <f>0.5*C$4*C$5</f>
        <v>1250</v>
      </c>
      <c r="D13" s="3"/>
      <c r="E13" s="3"/>
      <c r="F13" s="3"/>
      <c r="G13" s="3"/>
      <c r="H13" s="42"/>
      <c r="I13" s="42"/>
      <c r="J13" s="42"/>
      <c r="K13" s="42"/>
      <c r="L13" s="42"/>
      <c r="M13" s="42"/>
      <c r="N13" s="42"/>
      <c r="O13" s="42"/>
      <c r="W13" s="42"/>
      <c r="X13" s="42"/>
    </row>
    <row r="14" spans="2:24" ht="15.75" x14ac:dyDescent="0.25">
      <c r="B14" s="32" t="s">
        <v>26</v>
      </c>
      <c r="C14" s="66">
        <f>C$13*F$12</f>
        <v>12037.500000000002</v>
      </c>
      <c r="D14" s="3"/>
      <c r="E14" s="3"/>
      <c r="F14" s="3"/>
      <c r="G14" s="3"/>
      <c r="H14" s="42"/>
      <c r="I14" s="42"/>
      <c r="J14" s="42"/>
      <c r="K14" s="42"/>
      <c r="L14" s="42"/>
      <c r="M14" s="42"/>
      <c r="N14" s="42"/>
      <c r="O14" s="42"/>
      <c r="W14" s="42"/>
      <c r="X14" s="42"/>
    </row>
    <row r="15" spans="2:24" ht="15.75" x14ac:dyDescent="0.25">
      <c r="B15" s="33" t="s">
        <v>28</v>
      </c>
      <c r="C15" s="67">
        <f>M$12</f>
        <v>300</v>
      </c>
      <c r="D15" s="3"/>
      <c r="E15" s="3"/>
      <c r="F15" s="3"/>
      <c r="G15" s="3"/>
      <c r="H15" s="42"/>
      <c r="I15" s="42"/>
      <c r="J15" s="42"/>
      <c r="K15" s="42"/>
      <c r="L15" s="42"/>
      <c r="M15" s="42"/>
      <c r="N15" s="42"/>
      <c r="O15" s="42"/>
      <c r="W15" s="42"/>
      <c r="X15" s="42"/>
    </row>
    <row r="16" spans="2: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c r="X18" s="42"/>
    </row>
    <row r="19" spans="2:24" ht="15.75" x14ac:dyDescent="0.25">
      <c r="B19" s="42"/>
      <c r="E19" s="3"/>
      <c r="F19" s="10"/>
      <c r="G19" s="191" t="s">
        <v>3</v>
      </c>
      <c r="H19" s="191"/>
      <c r="I19" s="191"/>
      <c r="J19" s="191"/>
      <c r="K19" s="191"/>
      <c r="L19" s="191"/>
      <c r="M19" s="191"/>
      <c r="N19" s="191"/>
      <c r="O19" s="191"/>
      <c r="P19" s="42"/>
      <c r="Q19" s="42"/>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c r="X20" s="42"/>
    </row>
    <row r="21" spans="2:24"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c r="X22" s="42"/>
    </row>
    <row r="23" spans="2:24"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42"/>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T24" s="42"/>
      <c r="U24" s="42"/>
      <c r="V24" s="42"/>
      <c r="W24" s="42"/>
      <c r="X24" s="42"/>
    </row>
    <row r="25" spans="2:24" ht="15.75" x14ac:dyDescent="0.25">
      <c r="B25" s="42"/>
      <c r="F25" s="42"/>
      <c r="R25" s="42"/>
      <c r="S25" s="42"/>
      <c r="T25" s="42"/>
      <c r="U25" s="42"/>
      <c r="V25" s="42"/>
      <c r="W25" s="42"/>
      <c r="X25" s="42"/>
    </row>
    <row r="26" spans="2:24" ht="15.75" customHeight="1" x14ac:dyDescent="0.25">
      <c r="B26" s="42"/>
      <c r="F26" s="3"/>
      <c r="R26" s="42"/>
      <c r="S26" s="42"/>
      <c r="T26" s="42"/>
      <c r="U26" s="42"/>
      <c r="V26" s="42"/>
      <c r="X26" s="42"/>
    </row>
    <row r="27" spans="2:24" ht="15.75" x14ac:dyDescent="0.25">
      <c r="B27" s="42"/>
      <c r="E27" s="184" t="s">
        <v>31</v>
      </c>
      <c r="F27" s="184"/>
      <c r="G27" s="184"/>
      <c r="H27" s="184"/>
      <c r="I27" s="184"/>
      <c r="J27" s="184"/>
      <c r="K27" s="184"/>
      <c r="R27" s="42"/>
      <c r="S27" s="42"/>
      <c r="T27" s="42"/>
      <c r="U27" s="42"/>
      <c r="V27" s="42"/>
      <c r="X27" s="42"/>
    </row>
    <row r="28" spans="2:24" ht="15.75" x14ac:dyDescent="0.25">
      <c r="B28" s="42"/>
      <c r="E28" s="10"/>
      <c r="F28" s="10"/>
      <c r="G28" s="181" t="s">
        <v>30</v>
      </c>
      <c r="H28" s="181"/>
      <c r="I28" s="181"/>
      <c r="J28" s="181"/>
      <c r="K28" s="181"/>
      <c r="L28" s="42"/>
      <c r="M28" s="42"/>
      <c r="N28" s="42"/>
      <c r="O28" s="42"/>
      <c r="P28" s="42"/>
      <c r="Q28" s="42"/>
      <c r="R28" s="42"/>
      <c r="S28" s="42"/>
      <c r="T28" s="42"/>
      <c r="U28" s="42"/>
      <c r="V28" s="42"/>
      <c r="X28" s="42"/>
    </row>
    <row r="29" spans="2:24" ht="15.75" x14ac:dyDescent="0.25">
      <c r="B29" s="42"/>
      <c r="E29" s="3"/>
      <c r="F29" s="3"/>
      <c r="G29" s="77">
        <f>ROUND(C$8*0.9,2)</f>
        <v>15.75</v>
      </c>
      <c r="H29" s="77">
        <f>ROUND(C$8*0.95,2)</f>
        <v>16.63</v>
      </c>
      <c r="I29" s="22">
        <f>C$8</f>
        <v>17.5</v>
      </c>
      <c r="J29" s="77">
        <f>ROUND(C$8*1.05,2)</f>
        <v>18.38</v>
      </c>
      <c r="K29" s="77">
        <f>ROUND(C$8*1.1,2)</f>
        <v>19.25</v>
      </c>
      <c r="L29" s="42"/>
      <c r="M29" s="68"/>
      <c r="N29" s="69"/>
      <c r="O29" s="68" t="s">
        <v>40</v>
      </c>
      <c r="P29" s="42"/>
      <c r="Q29" s="42"/>
      <c r="R29" s="3"/>
      <c r="S29" s="3"/>
      <c r="T29" s="3"/>
      <c r="U29" s="3"/>
      <c r="V29" s="3"/>
      <c r="X29" s="42"/>
    </row>
    <row r="30" spans="2:24" ht="15.75" x14ac:dyDescent="0.25">
      <c r="B30" s="42"/>
      <c r="E30" s="7"/>
      <c r="F30" s="7"/>
      <c r="G30" s="16" t="s">
        <v>16</v>
      </c>
      <c r="H30" s="16" t="s">
        <v>17</v>
      </c>
      <c r="I30" s="17" t="s">
        <v>18</v>
      </c>
      <c r="J30" s="16" t="s">
        <v>19</v>
      </c>
      <c r="K30" s="16" t="s">
        <v>20</v>
      </c>
      <c r="L30" s="3"/>
      <c r="M30" s="131"/>
      <c r="N30" s="70"/>
      <c r="O30" s="42" t="s">
        <v>41</v>
      </c>
      <c r="P30" s="3"/>
      <c r="Q30" s="3"/>
      <c r="R30" s="3"/>
      <c r="S30" s="3"/>
      <c r="T30" s="3"/>
      <c r="U30" s="3"/>
      <c r="V30" s="3"/>
      <c r="X30" s="42"/>
    </row>
    <row r="31" spans="2:24"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81">
        <f>MAX(0,C$9-(N$31*C$5))*C$8-C$12</f>
        <v>-751</v>
      </c>
      <c r="P31" s="3"/>
      <c r="Q31" s="3"/>
      <c r="R31" s="3"/>
      <c r="S31" s="3"/>
      <c r="T31" s="3"/>
      <c r="U31" s="3"/>
      <c r="X31" s="42"/>
    </row>
    <row r="32" spans="2:24" ht="15.75" x14ac:dyDescent="0.25">
      <c r="B32" s="42"/>
      <c r="C32" s="42"/>
      <c r="D32" s="3"/>
      <c r="E32" s="189"/>
      <c r="F32" s="77">
        <v>275</v>
      </c>
      <c r="G32" s="18">
        <f>F$32*G$29*C$5</f>
        <v>43312.5</v>
      </c>
      <c r="H32" s="18">
        <f>F$32*H$29*C$5</f>
        <v>45732.5</v>
      </c>
      <c r="I32" s="19">
        <f>F$32*I$29*C$5</f>
        <v>48125</v>
      </c>
      <c r="J32" s="18">
        <f>F$32*J$29*C$5</f>
        <v>50545</v>
      </c>
      <c r="K32" s="18">
        <f>F$32*K$29*C$5</f>
        <v>52937.5</v>
      </c>
      <c r="L32" s="3"/>
      <c r="M32" s="188"/>
      <c r="N32" s="34">
        <v>275</v>
      </c>
      <c r="O32" s="82">
        <f>MAX(0,C$9-(N$32*C$5))*C$8-C$12</f>
        <v>-751</v>
      </c>
      <c r="P32" s="3"/>
      <c r="Q32" s="3"/>
      <c r="R32" s="3"/>
      <c r="S32" s="3"/>
      <c r="T32" s="3"/>
      <c r="U32" s="3"/>
      <c r="V32" s="3"/>
      <c r="X32" s="42"/>
    </row>
    <row r="33" spans="2:24" ht="15.75" x14ac:dyDescent="0.25">
      <c r="B33" s="3"/>
      <c r="C33" s="3"/>
      <c r="D33" s="3"/>
      <c r="E33" s="189"/>
      <c r="F33" s="77">
        <v>250</v>
      </c>
      <c r="G33" s="18">
        <f>F$33*G$29*C$5</f>
        <v>39375</v>
      </c>
      <c r="H33" s="18">
        <f>F$33*H$29*C$5</f>
        <v>41575</v>
      </c>
      <c r="I33" s="19">
        <f>F$33*I$29*C$5</f>
        <v>43750</v>
      </c>
      <c r="J33" s="18">
        <f>F$33*J$29*C$5</f>
        <v>45950</v>
      </c>
      <c r="K33" s="18">
        <f>F$33*K$29*C$5</f>
        <v>48125</v>
      </c>
      <c r="L33" s="3"/>
      <c r="M33" s="188"/>
      <c r="N33" s="34">
        <v>250</v>
      </c>
      <c r="O33" s="82">
        <f>MAX(0,C$9-(N$33*C$5))*C$8-C$12</f>
        <v>-751</v>
      </c>
      <c r="P33" s="3"/>
      <c r="Q33" s="3"/>
      <c r="R33" s="3"/>
      <c r="S33" s="3"/>
      <c r="T33" s="3"/>
      <c r="U33" s="3"/>
      <c r="V33" s="3"/>
      <c r="X33" s="42"/>
    </row>
    <row r="34" spans="2:24" ht="15.75" x14ac:dyDescent="0.25">
      <c r="B34" s="3"/>
      <c r="E34" s="189"/>
      <c r="F34" s="77">
        <v>225</v>
      </c>
      <c r="G34" s="18">
        <f>F$34*G$29*C$5</f>
        <v>35437.5</v>
      </c>
      <c r="H34" s="18">
        <f>F$34*H$29*C$5</f>
        <v>37417.5</v>
      </c>
      <c r="I34" s="19">
        <f>F$34*I$29*C$5</f>
        <v>39375</v>
      </c>
      <c r="J34" s="18">
        <f>F$34*J$29*C$5</f>
        <v>41355</v>
      </c>
      <c r="K34" s="18">
        <f>F$34*K$29*C$5</f>
        <v>43312.5</v>
      </c>
      <c r="M34" s="188"/>
      <c r="N34" s="34">
        <v>225</v>
      </c>
      <c r="O34" s="82">
        <f>MAX(0,C$9-(N$34*C$5))*C$8-C$12</f>
        <v>-751</v>
      </c>
      <c r="R34" s="3"/>
      <c r="S34" s="3"/>
      <c r="T34" s="3"/>
      <c r="U34" s="3"/>
      <c r="V34" s="3"/>
      <c r="W34" s="42"/>
      <c r="X34" s="42"/>
    </row>
    <row r="35" spans="2:24" ht="15.75" x14ac:dyDescent="0.25">
      <c r="B35" s="3"/>
      <c r="E35" s="189"/>
      <c r="F35" s="15">
        <v>200</v>
      </c>
      <c r="G35" s="19">
        <f>F$35*G$29*C$5</f>
        <v>31500</v>
      </c>
      <c r="H35" s="19">
        <f>F$35*H$29*C$5</f>
        <v>33260</v>
      </c>
      <c r="I35" s="19">
        <f>F$35*I$29*C$5</f>
        <v>35000</v>
      </c>
      <c r="J35" s="19">
        <f>F$35*J$29*C$5</f>
        <v>36760</v>
      </c>
      <c r="K35" s="19">
        <f>F$35*K$29*C$5</f>
        <v>38500</v>
      </c>
      <c r="M35" s="188"/>
      <c r="N35" s="72">
        <v>200</v>
      </c>
      <c r="O35" s="83">
        <f>MAX(0,C$9-(N$35*C$5))*C$8-C$12</f>
        <v>-751</v>
      </c>
      <c r="R35" s="3"/>
      <c r="S35" s="3"/>
      <c r="T35" s="3"/>
      <c r="U35" s="3"/>
      <c r="V35" s="3"/>
      <c r="W35" s="42"/>
      <c r="X35" s="42"/>
    </row>
    <row r="36" spans="2:24" ht="15.75" x14ac:dyDescent="0.25">
      <c r="B36" s="3"/>
      <c r="E36" s="189"/>
      <c r="F36" s="77">
        <v>175</v>
      </c>
      <c r="G36" s="18">
        <f>F$36*G$29*C$5</f>
        <v>27562.5</v>
      </c>
      <c r="H36" s="18">
        <f>F$36*H$29*C$5</f>
        <v>29102.5</v>
      </c>
      <c r="I36" s="19">
        <f>F$36*I$29*C$5</f>
        <v>30625</v>
      </c>
      <c r="J36" s="18">
        <f>F$36*J$29*C$5</f>
        <v>32165</v>
      </c>
      <c r="K36" s="18">
        <f>F$36*K$29*C$5</f>
        <v>33687.5</v>
      </c>
      <c r="M36" s="188"/>
      <c r="N36" s="34">
        <v>175</v>
      </c>
      <c r="O36" s="82">
        <f>MAX(0,C$9-(N$36*C$5))*C$8-C$12</f>
        <v>1436.5</v>
      </c>
      <c r="R36" s="3"/>
      <c r="S36" s="42"/>
      <c r="T36" s="42"/>
      <c r="U36" s="42"/>
      <c r="V36" s="3"/>
      <c r="W36" s="42"/>
      <c r="X36" s="42"/>
    </row>
    <row r="37" spans="2:24" ht="15.75" x14ac:dyDescent="0.25">
      <c r="B37" s="3"/>
      <c r="E37" s="189"/>
      <c r="F37" s="15">
        <v>150</v>
      </c>
      <c r="G37" s="19">
        <f>F$37*G$29*C$5</f>
        <v>23625</v>
      </c>
      <c r="H37" s="19">
        <f>F$37*H$29*C$5</f>
        <v>24945</v>
      </c>
      <c r="I37" s="19">
        <f>F$37*I$29*C$5</f>
        <v>26250</v>
      </c>
      <c r="J37" s="19">
        <f>F$37*J$29*C$5</f>
        <v>27570</v>
      </c>
      <c r="K37" s="19">
        <f>F$37*K$29*C$5</f>
        <v>28875</v>
      </c>
      <c r="M37" s="188"/>
      <c r="N37" s="72">
        <v>150</v>
      </c>
      <c r="O37" s="83">
        <f>MAX(0,C$9-(N$37*C$5))*C$8-C$12</f>
        <v>5811.5</v>
      </c>
      <c r="R37" s="3"/>
      <c r="S37" s="42"/>
      <c r="T37" s="42"/>
      <c r="U37" s="42"/>
      <c r="V37" s="3"/>
      <c r="W37" s="42"/>
      <c r="X37" s="42"/>
    </row>
    <row r="38" spans="2:24" ht="15.75" x14ac:dyDescent="0.25">
      <c r="B38" s="3"/>
      <c r="E38" s="189"/>
      <c r="F38" s="77">
        <v>125</v>
      </c>
      <c r="G38" s="18">
        <f>F$38*G$29*C$5</f>
        <v>19687.5</v>
      </c>
      <c r="H38" s="18">
        <f>F$38*H$29*C$5</f>
        <v>20787.5</v>
      </c>
      <c r="I38" s="19">
        <f>F$38*I$29*C$5</f>
        <v>21875</v>
      </c>
      <c r="J38" s="18">
        <f>F$38*J$29*C$5</f>
        <v>22975</v>
      </c>
      <c r="K38" s="18">
        <f>F$38*K$29*C$5</f>
        <v>24062.5</v>
      </c>
      <c r="M38" s="188"/>
      <c r="N38" s="34">
        <v>125</v>
      </c>
      <c r="O38" s="82">
        <f>MAX(0,C$9-(N$38*C$5))*C$8-C$12</f>
        <v>10186.5</v>
      </c>
      <c r="R38" s="3"/>
      <c r="S38" s="42"/>
      <c r="T38" s="42"/>
      <c r="U38" s="42"/>
      <c r="V38" s="3"/>
      <c r="W38" s="42"/>
      <c r="X38" s="42"/>
    </row>
    <row r="39" spans="2:24" ht="15.75" x14ac:dyDescent="0.25">
      <c r="B39" s="3"/>
      <c r="E39" s="11" t="s">
        <v>4</v>
      </c>
      <c r="F39" s="23">
        <f>C$16</f>
        <v>120</v>
      </c>
      <c r="G39" s="24">
        <f>F$39*G$29*C$5</f>
        <v>18900</v>
      </c>
      <c r="H39" s="24">
        <f>F$39*H$29*C$5</f>
        <v>19956</v>
      </c>
      <c r="I39" s="24">
        <f>F$39*I$29*C$5</f>
        <v>21000</v>
      </c>
      <c r="J39" s="24">
        <f>F$39*$J29*C$5</f>
        <v>22056</v>
      </c>
      <c r="K39" s="24">
        <f>F$39*K$29*C$5</f>
        <v>23100</v>
      </c>
      <c r="M39" s="142" t="s">
        <v>4</v>
      </c>
      <c r="N39" s="74">
        <f>C$16</f>
        <v>120</v>
      </c>
      <c r="O39" s="85">
        <f>MAX(0,C$9-(N$39*C$5))*C$8-C$12</f>
        <v>11061.5</v>
      </c>
      <c r="R39" s="3"/>
      <c r="S39" s="42"/>
      <c r="T39" s="42"/>
      <c r="U39" s="42"/>
      <c r="V39" s="3"/>
      <c r="W39" s="42"/>
      <c r="X39" s="42"/>
    </row>
    <row r="40" spans="2:24" ht="15.75" x14ac:dyDescent="0.25">
      <c r="B40" s="3"/>
      <c r="M40" s="76" t="s">
        <v>0</v>
      </c>
      <c r="N40" s="86">
        <f>C$16</f>
        <v>120</v>
      </c>
      <c r="O40" s="87">
        <f>MAX(0,C$13-(N$40*C$5))*F$12-M$12</f>
        <v>181.50000000000006</v>
      </c>
      <c r="R40" s="3"/>
      <c r="S40" s="42"/>
      <c r="T40" s="42"/>
      <c r="U40" s="42"/>
      <c r="V40" s="3"/>
      <c r="W40" s="42"/>
      <c r="X40" s="42"/>
    </row>
    <row r="41" spans="2:24" ht="15.75" x14ac:dyDescent="0.25">
      <c r="B41" s="3"/>
      <c r="R41" s="3"/>
      <c r="S41" s="42"/>
      <c r="T41" s="42"/>
      <c r="U41" s="42"/>
      <c r="V41" s="3"/>
      <c r="W41" s="42"/>
      <c r="X41" s="42"/>
    </row>
    <row r="42" spans="2:24" ht="15.75" x14ac:dyDescent="0.25">
      <c r="B42" s="3"/>
      <c r="R42" s="3"/>
      <c r="S42" s="42"/>
      <c r="T42" s="42"/>
      <c r="U42" s="42"/>
      <c r="V42" s="3"/>
      <c r="W42" s="42"/>
      <c r="X42" s="42"/>
    </row>
    <row r="43" spans="2:24"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4"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13979</v>
      </c>
      <c r="N47" s="18">
        <f>F$47+O$31</f>
        <v>16619</v>
      </c>
      <c r="O47" s="19">
        <f>G$47+O$31</f>
        <v>19229</v>
      </c>
      <c r="P47" s="18">
        <f>H$47+O$31</f>
        <v>21869</v>
      </c>
      <c r="Q47" s="18">
        <f>I$47+O$31</f>
        <v>24479</v>
      </c>
      <c r="R47" s="3"/>
      <c r="S47" s="3"/>
      <c r="T47" s="3"/>
      <c r="U47" s="3"/>
      <c r="V47" s="3"/>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10921.5</v>
      </c>
      <c r="N48" s="18">
        <f>F$48+O$32</f>
        <v>13341.5</v>
      </c>
      <c r="O48" s="19">
        <f>G$48+O$32</f>
        <v>15734</v>
      </c>
      <c r="P48" s="18">
        <f>H$48+O$32</f>
        <v>18154</v>
      </c>
      <c r="Q48" s="18">
        <f>I$48+O$32</f>
        <v>20546.5</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7864</v>
      </c>
      <c r="N49" s="18">
        <f>F$49+O$33</f>
        <v>10064</v>
      </c>
      <c r="O49" s="19">
        <f>G$49+O$33</f>
        <v>12239</v>
      </c>
      <c r="P49" s="18">
        <f>H$49+O$33</f>
        <v>14439</v>
      </c>
      <c r="Q49" s="18">
        <f>I$49+O$33</f>
        <v>16614</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4806.5</v>
      </c>
      <c r="N50" s="18">
        <f>F$50+O$34</f>
        <v>6786.5</v>
      </c>
      <c r="O50" s="19">
        <f>G$50+O$34</f>
        <v>8744</v>
      </c>
      <c r="P50" s="18">
        <f>H$50+O$34</f>
        <v>10724</v>
      </c>
      <c r="Q50" s="18">
        <f>I$50+O$34</f>
        <v>12681.5</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1749</v>
      </c>
      <c r="N51" s="19">
        <f>F$51+O$35</f>
        <v>3509</v>
      </c>
      <c r="O51" s="19">
        <f>G$51+O$35</f>
        <v>5249</v>
      </c>
      <c r="P51" s="19">
        <f>H$51+O$35</f>
        <v>7009</v>
      </c>
      <c r="Q51" s="19">
        <f>I$51+O$35</f>
        <v>8749</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879</v>
      </c>
      <c r="N52" s="18">
        <f>F$52+O$36</f>
        <v>2419</v>
      </c>
      <c r="O52" s="19">
        <f>G$52+O$36</f>
        <v>3941.5</v>
      </c>
      <c r="P52" s="18">
        <f>H$52+O$36</f>
        <v>5481.5</v>
      </c>
      <c r="Q52" s="18">
        <f>I$52+O$36</f>
        <v>7004</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2196.5</v>
      </c>
      <c r="N53" s="19">
        <f>F$53+O$37</f>
        <v>3516.5</v>
      </c>
      <c r="O53" s="19">
        <f>G$53+O$37</f>
        <v>4821.5</v>
      </c>
      <c r="P53" s="19">
        <f>H$53+O$37</f>
        <v>6141.5</v>
      </c>
      <c r="Q53" s="19">
        <f>I$53+O$37</f>
        <v>7446.5</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3514</v>
      </c>
      <c r="N54" s="18">
        <f>F$54+O$38</f>
        <v>4614</v>
      </c>
      <c r="O54" s="19">
        <f>G$54+O$38</f>
        <v>5701.5</v>
      </c>
      <c r="P54" s="18">
        <f>H$54+O$38</f>
        <v>6801.5</v>
      </c>
      <c r="Q54" s="18">
        <f>I$54+O$38</f>
        <v>7889</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3777.5</v>
      </c>
      <c r="N55" s="21">
        <f>F$55+O$39</f>
        <v>4833.5</v>
      </c>
      <c r="O55" s="21">
        <f>G$55+O$39</f>
        <v>5877.5</v>
      </c>
      <c r="P55" s="21">
        <f>H$55+O$39</f>
        <v>6933.5</v>
      </c>
      <c r="Q55" s="21">
        <f>I$55+O$39</f>
        <v>7977.5</v>
      </c>
      <c r="R55" s="3"/>
      <c r="S55" s="3"/>
      <c r="T55" s="3"/>
      <c r="U55" s="3"/>
      <c r="V55" s="3"/>
    </row>
    <row r="56" spans="2:22" ht="15.75" x14ac:dyDescent="0.25">
      <c r="B56" s="3"/>
      <c r="C56" s="140"/>
      <c r="D56" s="138"/>
      <c r="E56" s="139"/>
      <c r="F56" s="139"/>
      <c r="G56" s="139"/>
      <c r="H56" s="139"/>
      <c r="I56" s="139"/>
      <c r="J56" s="3"/>
      <c r="K56" s="11" t="s">
        <v>0</v>
      </c>
      <c r="L56" s="30">
        <f>C$16</f>
        <v>120</v>
      </c>
      <c r="M56" s="31">
        <f>E$55+O$40</f>
        <v>-7102.5</v>
      </c>
      <c r="N56" s="31">
        <f>F$55+O$40</f>
        <v>-6046.5</v>
      </c>
      <c r="O56" s="31">
        <f>G$55+O$40</f>
        <v>-5002.5</v>
      </c>
      <c r="P56" s="31">
        <f>H$55+O$40</f>
        <v>-3946.5</v>
      </c>
      <c r="Q56" s="31">
        <f>I$55+O$40</f>
        <v>-2902.5</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FH+z6zXuZJsMrEALeDuAmhlINsTZ49228EHdspUBF/yu6gZ1kM70boHvanJcwelTRGDIVk3PTiKaAVQ/8Pw+4w==" saltValue="NzI70+GeCsDQt/c47AltFw==" spinCount="100000" sheet="1" objects="1" scenarios="1"/>
  <mergeCells count="17">
    <mergeCell ref="G28:K28"/>
    <mergeCell ref="C47:C54"/>
    <mergeCell ref="K47:K54"/>
    <mergeCell ref="E31:E38"/>
    <mergeCell ref="M31:M38"/>
    <mergeCell ref="E43:I43"/>
    <mergeCell ref="M43:Q43"/>
    <mergeCell ref="E44:I44"/>
    <mergeCell ref="M44:Q44"/>
    <mergeCell ref="B2:C2"/>
    <mergeCell ref="B3:C3"/>
    <mergeCell ref="G4:M4"/>
    <mergeCell ref="E27:K27"/>
    <mergeCell ref="E5:F5"/>
    <mergeCell ref="G5:M5"/>
    <mergeCell ref="G18:O18"/>
    <mergeCell ref="G19:O19"/>
  </mergeCells>
  <dataValidations count="2">
    <dataValidation type="list" allowBlank="1" showInputMessage="1" showErrorMessage="1" sqref="C6">
      <formula1>CLEVEL</formula1>
    </dataValidation>
    <dataValidation type="list" allowBlank="1" showInputMessage="1" showErrorMessage="1" sqref="C7">
      <formula1>P.E.</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7"/>
  <sheetViews>
    <sheetView topLeftCell="B19" zoomScale="120" zoomScaleNormal="120" workbookViewId="0">
      <selection activeCell="O35" sqref="O35"/>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2: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2:24" ht="15.75" x14ac:dyDescent="0.25">
      <c r="B4" s="10" t="s">
        <v>2</v>
      </c>
      <c r="C4" s="39">
        <v>260</v>
      </c>
      <c r="D4" s="42"/>
      <c r="E4" s="43"/>
      <c r="F4" s="43"/>
      <c r="G4" s="183" t="s">
        <v>21</v>
      </c>
      <c r="H4" s="183"/>
      <c r="I4" s="183"/>
      <c r="J4" s="183"/>
      <c r="K4" s="183"/>
      <c r="L4" s="183"/>
      <c r="M4" s="183"/>
      <c r="N4" s="42"/>
      <c r="O4" s="42"/>
      <c r="W4" s="42"/>
      <c r="X4" s="42"/>
    </row>
    <row r="5" spans="2:24" ht="15.75" x14ac:dyDescent="0.25">
      <c r="B5" s="38" t="s">
        <v>23</v>
      </c>
      <c r="C5" s="105">
        <v>10</v>
      </c>
      <c r="D5" s="42"/>
      <c r="E5" s="185" t="s">
        <v>33</v>
      </c>
      <c r="F5" s="186"/>
      <c r="G5" s="181" t="s">
        <v>22</v>
      </c>
      <c r="H5" s="181"/>
      <c r="I5" s="181"/>
      <c r="J5" s="181"/>
      <c r="K5" s="181"/>
      <c r="L5" s="181"/>
      <c r="M5" s="181"/>
      <c r="N5" s="42"/>
      <c r="O5" s="42"/>
      <c r="W5" s="42"/>
      <c r="X5" s="42"/>
    </row>
    <row r="6" spans="2:24" ht="15.75" x14ac:dyDescent="0.25">
      <c r="B6" s="3" t="s">
        <v>5</v>
      </c>
      <c r="C6" s="40">
        <v>0.75</v>
      </c>
      <c r="D6" s="42"/>
      <c r="E6" s="79" t="s">
        <v>32</v>
      </c>
      <c r="F6" s="34" t="s">
        <v>27</v>
      </c>
      <c r="G6" s="89">
        <v>0.75</v>
      </c>
      <c r="H6" s="90">
        <v>0.7</v>
      </c>
      <c r="I6" s="91">
        <v>0.65</v>
      </c>
      <c r="J6" s="91">
        <v>0.6</v>
      </c>
      <c r="K6" s="91">
        <v>0.55000000000000004</v>
      </c>
      <c r="L6" s="91">
        <v>0.5</v>
      </c>
      <c r="M6" s="5" t="s">
        <v>0</v>
      </c>
      <c r="N6" s="42"/>
      <c r="O6" s="42"/>
      <c r="W6" s="42"/>
      <c r="X6" s="42"/>
    </row>
    <row r="7" spans="2:24" ht="15.75" x14ac:dyDescent="0.25">
      <c r="B7" s="3" t="s">
        <v>9</v>
      </c>
      <c r="C7" s="106">
        <v>100</v>
      </c>
      <c r="D7" s="42"/>
      <c r="E7" s="44">
        <v>100</v>
      </c>
      <c r="F7" s="45">
        <v>17.5</v>
      </c>
      <c r="G7" s="8">
        <v>78.2</v>
      </c>
      <c r="H7" s="8">
        <v>53.1</v>
      </c>
      <c r="I7" s="8">
        <v>38.700000000000003</v>
      </c>
      <c r="J7" s="8">
        <v>26.1</v>
      </c>
      <c r="K7" s="8">
        <v>19.8</v>
      </c>
      <c r="L7" s="8">
        <v>13.6</v>
      </c>
      <c r="M7" s="46" t="s">
        <v>1</v>
      </c>
      <c r="N7" s="42"/>
      <c r="O7" s="42"/>
      <c r="W7" s="42"/>
      <c r="X7" s="42"/>
    </row>
    <row r="8" spans="2:24" ht="15.75" customHeight="1" x14ac:dyDescent="0.25">
      <c r="B8" s="3" t="s">
        <v>11</v>
      </c>
      <c r="C8" s="61">
        <f>IF(C$7=100,F$7,IF(C$7=95,F$8,IF(C$7=90,F$9,IF(C$7=85,F$10,IF(C$7=80,F$11)))))</f>
        <v>17.5</v>
      </c>
      <c r="D8" s="42"/>
      <c r="E8" s="35">
        <v>95</v>
      </c>
      <c r="F8" s="36">
        <v>16.63</v>
      </c>
      <c r="G8" s="8">
        <v>74.3</v>
      </c>
      <c r="H8" s="8">
        <v>50.4</v>
      </c>
      <c r="I8" s="8">
        <v>36.799999999999997</v>
      </c>
      <c r="J8" s="8">
        <v>24.8</v>
      </c>
      <c r="K8" s="8">
        <v>18.8</v>
      </c>
      <c r="L8" s="8" t="s">
        <v>1</v>
      </c>
      <c r="M8" s="6" t="s">
        <v>1</v>
      </c>
      <c r="N8" s="42"/>
      <c r="O8" s="42"/>
      <c r="W8" s="42"/>
      <c r="X8" s="42"/>
    </row>
    <row r="9" spans="2:24" ht="15.75" x14ac:dyDescent="0.25">
      <c r="B9" s="3" t="s">
        <v>6</v>
      </c>
      <c r="C9" s="62">
        <f>C$4*C$6*C$5</f>
        <v>1950</v>
      </c>
      <c r="D9" s="42"/>
      <c r="E9" s="35">
        <v>90</v>
      </c>
      <c r="F9" s="36">
        <v>15.75</v>
      </c>
      <c r="G9" s="8">
        <v>70.3</v>
      </c>
      <c r="H9" s="8">
        <v>47.8</v>
      </c>
      <c r="I9" s="8">
        <v>34.799999999999997</v>
      </c>
      <c r="J9" s="8">
        <v>23.5</v>
      </c>
      <c r="K9" s="8" t="s">
        <v>1</v>
      </c>
      <c r="L9" s="8" t="s">
        <v>1</v>
      </c>
      <c r="M9" s="6" t="s">
        <v>1</v>
      </c>
      <c r="N9" s="42"/>
      <c r="O9" s="42"/>
      <c r="W9" s="42"/>
      <c r="X9" s="42"/>
    </row>
    <row r="10" spans="2:24" ht="15.75" x14ac:dyDescent="0.25">
      <c r="B10" s="3" t="s">
        <v>25</v>
      </c>
      <c r="C10" s="63">
        <f>C$9*C$8</f>
        <v>34125</v>
      </c>
      <c r="D10" s="42"/>
      <c r="E10" s="35">
        <v>85</v>
      </c>
      <c r="F10" s="36">
        <v>14.88</v>
      </c>
      <c r="G10" s="8">
        <v>66.5</v>
      </c>
      <c r="H10" s="8">
        <v>45.1</v>
      </c>
      <c r="I10" s="8">
        <v>32.9</v>
      </c>
      <c r="J10" s="8">
        <v>22.2</v>
      </c>
      <c r="K10" s="8" t="s">
        <v>1</v>
      </c>
      <c r="L10" s="8" t="s">
        <v>1</v>
      </c>
      <c r="M10" s="6" t="s">
        <v>1</v>
      </c>
      <c r="N10" s="42"/>
      <c r="O10" s="42"/>
      <c r="W10" s="42"/>
      <c r="X10" s="42"/>
    </row>
    <row r="11" spans="2: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78.2</v>
      </c>
      <c r="D11" s="42"/>
      <c r="E11" s="35">
        <v>80</v>
      </c>
      <c r="F11" s="36">
        <v>14</v>
      </c>
      <c r="G11" s="8">
        <v>62.5</v>
      </c>
      <c r="H11" s="8">
        <v>42.4</v>
      </c>
      <c r="I11" s="8">
        <v>31</v>
      </c>
      <c r="J11" s="8" t="s">
        <v>1</v>
      </c>
      <c r="K11" s="8" t="s">
        <v>1</v>
      </c>
      <c r="L11" s="8" t="s">
        <v>1</v>
      </c>
      <c r="M11" s="6" t="s">
        <v>1</v>
      </c>
      <c r="N11" s="42"/>
      <c r="O11" s="42"/>
      <c r="W11" s="42"/>
      <c r="X11" s="42"/>
    </row>
    <row r="12" spans="2:24" ht="15.75" x14ac:dyDescent="0.25">
      <c r="B12" s="3" t="s">
        <v>13</v>
      </c>
      <c r="C12" s="65">
        <f>C$11*C$5</f>
        <v>782</v>
      </c>
      <c r="D12" s="42"/>
      <c r="E12" s="16">
        <v>55</v>
      </c>
      <c r="F12" s="37">
        <v>9.6300000000000008</v>
      </c>
      <c r="G12" s="8" t="s">
        <v>1</v>
      </c>
      <c r="H12" s="8" t="s">
        <v>1</v>
      </c>
      <c r="I12" s="8" t="s">
        <v>1</v>
      </c>
      <c r="J12" s="8" t="s">
        <v>1</v>
      </c>
      <c r="K12" s="8" t="s">
        <v>1</v>
      </c>
      <c r="L12" s="8" t="s">
        <v>1</v>
      </c>
      <c r="M12" s="9">
        <v>300</v>
      </c>
      <c r="N12" s="42"/>
      <c r="O12" s="42"/>
      <c r="W12" s="42"/>
      <c r="X12" s="42"/>
    </row>
    <row r="13" spans="2:24" ht="15.75" x14ac:dyDescent="0.25">
      <c r="B13" s="3" t="s">
        <v>14</v>
      </c>
      <c r="C13" s="63">
        <f>0.5*C$4*C$5</f>
        <v>1300</v>
      </c>
      <c r="D13" s="3"/>
      <c r="E13" s="3"/>
      <c r="F13" s="3"/>
      <c r="G13" s="3"/>
      <c r="H13" s="42"/>
      <c r="I13" s="42"/>
      <c r="J13" s="42"/>
      <c r="K13" s="42"/>
      <c r="L13" s="42"/>
      <c r="M13" s="42"/>
      <c r="N13" s="42"/>
      <c r="O13" s="42"/>
      <c r="W13" s="42"/>
      <c r="X13" s="42"/>
    </row>
    <row r="14" spans="2:24" ht="15.75" x14ac:dyDescent="0.25">
      <c r="B14" s="32" t="s">
        <v>26</v>
      </c>
      <c r="C14" s="66">
        <f>C$13*F$12</f>
        <v>12519.000000000002</v>
      </c>
      <c r="D14" s="3"/>
      <c r="E14" s="3"/>
      <c r="F14" s="3"/>
      <c r="G14" s="3"/>
      <c r="H14" s="42"/>
      <c r="I14" s="42"/>
      <c r="J14" s="42"/>
      <c r="K14" s="42"/>
      <c r="L14" s="42"/>
      <c r="M14" s="42"/>
      <c r="N14" s="42"/>
      <c r="O14" s="42"/>
      <c r="W14" s="42"/>
      <c r="X14" s="42"/>
    </row>
    <row r="15" spans="2:24" ht="15.75" x14ac:dyDescent="0.25">
      <c r="B15" s="33" t="s">
        <v>28</v>
      </c>
      <c r="C15" s="67">
        <f>M$12</f>
        <v>300</v>
      </c>
      <c r="D15" s="3"/>
      <c r="E15" s="3"/>
      <c r="F15" s="3"/>
      <c r="G15" s="3"/>
      <c r="H15" s="42"/>
      <c r="I15" s="42"/>
      <c r="J15" s="42"/>
      <c r="K15" s="42"/>
      <c r="L15" s="42"/>
      <c r="M15" s="42"/>
      <c r="N15" s="42"/>
      <c r="O15" s="42"/>
      <c r="W15" s="42"/>
      <c r="X15" s="42"/>
    </row>
    <row r="16" spans="2: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c r="X18" s="42"/>
    </row>
    <row r="19" spans="2:24" ht="15.75" x14ac:dyDescent="0.25">
      <c r="B19" s="42"/>
      <c r="E19" s="3"/>
      <c r="F19" s="10"/>
      <c r="G19" s="191" t="s">
        <v>3</v>
      </c>
      <c r="H19" s="191"/>
      <c r="I19" s="191"/>
      <c r="J19" s="191"/>
      <c r="K19" s="191"/>
      <c r="L19" s="191"/>
      <c r="M19" s="191"/>
      <c r="N19" s="191"/>
      <c r="O19" s="191"/>
      <c r="P19" s="42"/>
      <c r="Q19" s="42"/>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c r="X20" s="42"/>
    </row>
    <row r="21" spans="2:24"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c r="X22" s="42"/>
    </row>
    <row r="23" spans="2:24"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42"/>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T24" s="42"/>
      <c r="U24" s="42"/>
      <c r="V24" s="42"/>
      <c r="W24" s="42"/>
      <c r="X24" s="42"/>
    </row>
    <row r="25" spans="2:24" ht="15.75" x14ac:dyDescent="0.25">
      <c r="B25" s="42"/>
      <c r="F25" s="42"/>
      <c r="R25" s="42"/>
      <c r="S25" s="42"/>
      <c r="T25" s="42"/>
      <c r="U25" s="42"/>
      <c r="V25" s="42"/>
      <c r="W25" s="42"/>
      <c r="X25" s="42"/>
    </row>
    <row r="26" spans="2:24" ht="15.75" customHeight="1" x14ac:dyDescent="0.25">
      <c r="B26" s="42"/>
      <c r="F26" s="3"/>
      <c r="R26" s="42"/>
      <c r="S26" s="42"/>
      <c r="T26" s="42"/>
      <c r="U26" s="42"/>
      <c r="V26" s="42"/>
      <c r="X26" s="42"/>
    </row>
    <row r="27" spans="2:24" ht="15.75" x14ac:dyDescent="0.25">
      <c r="B27" s="42"/>
      <c r="E27" s="184" t="s">
        <v>31</v>
      </c>
      <c r="F27" s="184"/>
      <c r="G27" s="184"/>
      <c r="H27" s="184"/>
      <c r="I27" s="184"/>
      <c r="J27" s="184"/>
      <c r="K27" s="184"/>
      <c r="R27" s="42"/>
      <c r="S27" s="42"/>
      <c r="T27" s="42"/>
      <c r="U27" s="42"/>
      <c r="V27" s="42"/>
      <c r="X27" s="42"/>
    </row>
    <row r="28" spans="2:24" ht="15.75" x14ac:dyDescent="0.25">
      <c r="B28" s="42"/>
      <c r="E28" s="10"/>
      <c r="F28" s="10"/>
      <c r="G28" s="181" t="s">
        <v>30</v>
      </c>
      <c r="H28" s="181"/>
      <c r="I28" s="181"/>
      <c r="J28" s="181"/>
      <c r="K28" s="181"/>
      <c r="L28" s="42"/>
      <c r="M28" s="42"/>
      <c r="N28" s="42"/>
      <c r="O28" s="42"/>
      <c r="P28" s="42"/>
      <c r="Q28" s="42"/>
      <c r="R28" s="42"/>
      <c r="S28" s="42"/>
      <c r="T28" s="42"/>
      <c r="U28" s="42"/>
      <c r="V28" s="42"/>
      <c r="X28" s="42"/>
    </row>
    <row r="29" spans="2:24" ht="15.75" x14ac:dyDescent="0.25">
      <c r="B29" s="42"/>
      <c r="E29" s="3"/>
      <c r="F29" s="3"/>
      <c r="G29" s="77">
        <f>ROUND(C$8*0.9,2)</f>
        <v>15.75</v>
      </c>
      <c r="H29" s="77">
        <f>ROUND(C$8*0.95,2)</f>
        <v>16.63</v>
      </c>
      <c r="I29" s="22">
        <f>C$8</f>
        <v>17.5</v>
      </c>
      <c r="J29" s="77">
        <f>ROUND(C$8*1.05,2)</f>
        <v>18.38</v>
      </c>
      <c r="K29" s="77">
        <f>ROUND(C$8*1.1,2)</f>
        <v>19.25</v>
      </c>
      <c r="L29" s="42"/>
      <c r="M29" s="68"/>
      <c r="N29" s="69"/>
      <c r="O29" s="68" t="s">
        <v>40</v>
      </c>
      <c r="P29" s="42"/>
      <c r="Q29" s="42"/>
      <c r="R29" s="3"/>
      <c r="S29" s="3"/>
      <c r="T29" s="3"/>
      <c r="U29" s="3"/>
      <c r="V29" s="3"/>
      <c r="X29" s="42"/>
    </row>
    <row r="30" spans="2:24" ht="15.75" x14ac:dyDescent="0.25">
      <c r="B30" s="42"/>
      <c r="E30" s="7"/>
      <c r="F30" s="7"/>
      <c r="G30" s="16" t="s">
        <v>16</v>
      </c>
      <c r="H30" s="16" t="s">
        <v>17</v>
      </c>
      <c r="I30" s="17" t="s">
        <v>18</v>
      </c>
      <c r="J30" s="16" t="s">
        <v>19</v>
      </c>
      <c r="K30" s="16" t="s">
        <v>20</v>
      </c>
      <c r="L30" s="3"/>
      <c r="M30" s="131"/>
      <c r="N30" s="70"/>
      <c r="O30" s="42" t="s">
        <v>41</v>
      </c>
      <c r="P30" s="3"/>
      <c r="Q30" s="3"/>
      <c r="R30" s="3"/>
      <c r="S30" s="3"/>
      <c r="T30" s="3"/>
      <c r="U30" s="3"/>
      <c r="V30" s="3"/>
      <c r="X30" s="42"/>
    </row>
    <row r="31" spans="2:24"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81">
        <f>MAX(0,C$9-(N$31*C$5))*C$8-C$12</f>
        <v>-782</v>
      </c>
      <c r="P31" s="3"/>
      <c r="Q31" s="3"/>
      <c r="R31" s="3"/>
      <c r="S31" s="3"/>
      <c r="T31" s="3"/>
      <c r="U31" s="3"/>
      <c r="X31" s="42"/>
    </row>
    <row r="32" spans="2:24" ht="15.75" x14ac:dyDescent="0.25">
      <c r="B32" s="42"/>
      <c r="C32" s="42"/>
      <c r="D32" s="3"/>
      <c r="E32" s="189"/>
      <c r="F32" s="77">
        <v>275</v>
      </c>
      <c r="G32" s="18">
        <f>F$32*G$29*C$5</f>
        <v>43312.5</v>
      </c>
      <c r="H32" s="18">
        <f>F$32*H$29*C$5</f>
        <v>45732.5</v>
      </c>
      <c r="I32" s="19">
        <f>F$32*I$29*C$5</f>
        <v>48125</v>
      </c>
      <c r="J32" s="18">
        <f>F$32*J$29*C$5</f>
        <v>50545</v>
      </c>
      <c r="K32" s="18">
        <f>F$32*K$29*C$5</f>
        <v>52937.5</v>
      </c>
      <c r="L32" s="3"/>
      <c r="M32" s="188"/>
      <c r="N32" s="34">
        <v>275</v>
      </c>
      <c r="O32" s="82">
        <f>MAX(0,C$9-(N$32*C$5))*C$8-C$12</f>
        <v>-782</v>
      </c>
      <c r="P32" s="3"/>
      <c r="Q32" s="3"/>
      <c r="R32" s="3"/>
      <c r="S32" s="3"/>
      <c r="T32" s="3"/>
      <c r="U32" s="3"/>
      <c r="V32" s="3"/>
      <c r="X32" s="42"/>
    </row>
    <row r="33" spans="2:24" ht="15.75" x14ac:dyDescent="0.25">
      <c r="B33" s="3"/>
      <c r="C33" s="3"/>
      <c r="D33" s="3"/>
      <c r="E33" s="189"/>
      <c r="F33" s="77">
        <v>250</v>
      </c>
      <c r="G33" s="18">
        <f>F$33*G$29*C$5</f>
        <v>39375</v>
      </c>
      <c r="H33" s="18">
        <f>F$33*H$29*C$5</f>
        <v>41575</v>
      </c>
      <c r="I33" s="19">
        <f>F$33*I$29*C$5</f>
        <v>43750</v>
      </c>
      <c r="J33" s="18">
        <f>F$33*J$29*C$5</f>
        <v>45950</v>
      </c>
      <c r="K33" s="18">
        <f>F$33*K$29*C$5</f>
        <v>48125</v>
      </c>
      <c r="L33" s="3"/>
      <c r="M33" s="188"/>
      <c r="N33" s="34">
        <v>250</v>
      </c>
      <c r="O33" s="82">
        <f>MAX(0,C$9-(N$33*C$5))*C$8-C$12</f>
        <v>-782</v>
      </c>
      <c r="P33" s="3"/>
      <c r="Q33" s="3"/>
      <c r="R33" s="3"/>
      <c r="S33" s="3"/>
      <c r="T33" s="3"/>
      <c r="U33" s="3"/>
      <c r="V33" s="3"/>
      <c r="X33" s="42"/>
    </row>
    <row r="34" spans="2:24" ht="15.75" x14ac:dyDescent="0.25">
      <c r="B34" s="3"/>
      <c r="E34" s="189"/>
      <c r="F34" s="77">
        <v>225</v>
      </c>
      <c r="G34" s="18">
        <f>F$34*G$29*C$5</f>
        <v>35437.5</v>
      </c>
      <c r="H34" s="18">
        <f>F$34*H$29*C$5</f>
        <v>37417.5</v>
      </c>
      <c r="I34" s="19">
        <f>F$34*I$29*C$5</f>
        <v>39375</v>
      </c>
      <c r="J34" s="18">
        <f>F$34*J$29*C$5</f>
        <v>41355</v>
      </c>
      <c r="K34" s="18">
        <f>F$34*K$29*C$5</f>
        <v>43312.5</v>
      </c>
      <c r="M34" s="188"/>
      <c r="N34" s="34">
        <v>225</v>
      </c>
      <c r="O34" s="82">
        <f>MAX(0,C$9-(N$34*C$5))*C$8-C$12</f>
        <v>-782</v>
      </c>
      <c r="R34" s="3"/>
      <c r="S34" s="3"/>
      <c r="T34" s="3"/>
      <c r="U34" s="3"/>
      <c r="V34" s="3"/>
      <c r="W34" s="42"/>
      <c r="X34" s="42"/>
    </row>
    <row r="35" spans="2:24" ht="15.75" x14ac:dyDescent="0.25">
      <c r="B35" s="3"/>
      <c r="E35" s="189"/>
      <c r="F35" s="15">
        <v>200</v>
      </c>
      <c r="G35" s="19">
        <f>F$35*G$29*C$5</f>
        <v>31500</v>
      </c>
      <c r="H35" s="19">
        <f>F$35*H$29*C$5</f>
        <v>33260</v>
      </c>
      <c r="I35" s="19">
        <f>F$35*I$29*C$5</f>
        <v>35000</v>
      </c>
      <c r="J35" s="19">
        <f>F$35*J$29*C$5</f>
        <v>36760</v>
      </c>
      <c r="K35" s="19">
        <f>F$35*K$29*C$5</f>
        <v>38500</v>
      </c>
      <c r="M35" s="188"/>
      <c r="N35" s="72">
        <v>200</v>
      </c>
      <c r="O35" s="83">
        <f>MAX(0,C$9-(N$35*C$5))*C$8-C$12</f>
        <v>-782</v>
      </c>
      <c r="R35" s="3"/>
      <c r="S35" s="3"/>
      <c r="T35" s="3"/>
      <c r="U35" s="3"/>
      <c r="V35" s="3"/>
      <c r="W35" s="42"/>
      <c r="X35" s="42"/>
    </row>
    <row r="36" spans="2:24" ht="15.75" x14ac:dyDescent="0.25">
      <c r="B36" s="3"/>
      <c r="E36" s="189"/>
      <c r="F36" s="77">
        <v>175</v>
      </c>
      <c r="G36" s="18">
        <f>F$36*G$29*C$5</f>
        <v>27562.5</v>
      </c>
      <c r="H36" s="18">
        <f>F$36*H$29*C$5</f>
        <v>29102.5</v>
      </c>
      <c r="I36" s="19">
        <f>F$36*I$29*C$5</f>
        <v>30625</v>
      </c>
      <c r="J36" s="18">
        <f>F$36*J$29*C$5</f>
        <v>32165</v>
      </c>
      <c r="K36" s="18">
        <f>F$36*K$29*C$5</f>
        <v>33687.5</v>
      </c>
      <c r="M36" s="188"/>
      <c r="N36" s="34">
        <v>175</v>
      </c>
      <c r="O36" s="82">
        <f>MAX(0,C$9-(N$36*C$5))*C$8-C$12</f>
        <v>2718</v>
      </c>
      <c r="R36" s="3"/>
      <c r="S36" s="42"/>
      <c r="T36" s="42"/>
      <c r="U36" s="42"/>
      <c r="V36" s="3"/>
      <c r="W36" s="42"/>
      <c r="X36" s="42"/>
    </row>
    <row r="37" spans="2:24" ht="15.75" x14ac:dyDescent="0.25">
      <c r="B37" s="3"/>
      <c r="E37" s="189"/>
      <c r="F37" s="15">
        <v>150</v>
      </c>
      <c r="G37" s="19">
        <f>F$37*G$29*C$5</f>
        <v>23625</v>
      </c>
      <c r="H37" s="19">
        <f>F$37*H$29*C$5</f>
        <v>24945</v>
      </c>
      <c r="I37" s="19">
        <f>F$37*I$29*C$5</f>
        <v>26250</v>
      </c>
      <c r="J37" s="19">
        <f>F$37*J$29*C$5</f>
        <v>27570</v>
      </c>
      <c r="K37" s="19">
        <f>F$37*K$29*C$5</f>
        <v>28875</v>
      </c>
      <c r="M37" s="188"/>
      <c r="N37" s="72">
        <v>150</v>
      </c>
      <c r="O37" s="83">
        <f>MAX(0,C$9-(N$37*C$5))*C$8-C$12</f>
        <v>7093</v>
      </c>
      <c r="R37" s="3"/>
      <c r="S37" s="42"/>
      <c r="T37" s="42"/>
      <c r="U37" s="42"/>
      <c r="V37" s="3"/>
      <c r="W37" s="42"/>
      <c r="X37" s="42"/>
    </row>
    <row r="38" spans="2:24" ht="15.75" x14ac:dyDescent="0.25">
      <c r="B38" s="3"/>
      <c r="E38" s="189"/>
      <c r="F38" s="77">
        <v>125</v>
      </c>
      <c r="G38" s="18">
        <f>F$38*G$29*C$5</f>
        <v>19687.5</v>
      </c>
      <c r="H38" s="18">
        <f>F$38*H$29*C$5</f>
        <v>20787.5</v>
      </c>
      <c r="I38" s="19">
        <f>F$38*I$29*C$5</f>
        <v>21875</v>
      </c>
      <c r="J38" s="18">
        <f>F$38*J$29*C$5</f>
        <v>22975</v>
      </c>
      <c r="K38" s="18">
        <f>F$38*K$29*C$5</f>
        <v>24062.5</v>
      </c>
      <c r="M38" s="188"/>
      <c r="N38" s="34">
        <v>125</v>
      </c>
      <c r="O38" s="82">
        <f>MAX(0,C$9-(N$38*C$5))*C$8-C$12</f>
        <v>11468</v>
      </c>
      <c r="R38" s="3"/>
      <c r="S38" s="42"/>
      <c r="T38" s="42"/>
      <c r="U38" s="42"/>
      <c r="V38" s="3"/>
      <c r="W38" s="42"/>
      <c r="X38" s="42"/>
    </row>
    <row r="39" spans="2:24" ht="15.75" x14ac:dyDescent="0.25">
      <c r="B39" s="3"/>
      <c r="E39" s="11" t="s">
        <v>4</v>
      </c>
      <c r="F39" s="23">
        <f>C$16</f>
        <v>120</v>
      </c>
      <c r="G39" s="24">
        <f>F$39*G$29*C$5</f>
        <v>18900</v>
      </c>
      <c r="H39" s="24">
        <f>F$39*H$29*C$5</f>
        <v>19956</v>
      </c>
      <c r="I39" s="24">
        <f>F$39*I$29*C$5</f>
        <v>21000</v>
      </c>
      <c r="J39" s="24">
        <f>F$39*$J29*C$5</f>
        <v>22056</v>
      </c>
      <c r="K39" s="24">
        <f>F$39*K$29*C$5</f>
        <v>23100</v>
      </c>
      <c r="M39" s="142" t="s">
        <v>4</v>
      </c>
      <c r="N39" s="74">
        <f>C$16</f>
        <v>120</v>
      </c>
      <c r="O39" s="85">
        <f>MAX(0,C$9-(N$39*C$5))*C$8-C$12</f>
        <v>12343</v>
      </c>
      <c r="R39" s="3"/>
      <c r="S39" s="42"/>
      <c r="T39" s="42"/>
      <c r="U39" s="42"/>
      <c r="V39" s="3"/>
      <c r="W39" s="42"/>
      <c r="X39" s="42"/>
    </row>
    <row r="40" spans="2:24" ht="15.75" x14ac:dyDescent="0.25">
      <c r="B40" s="3"/>
      <c r="M40" s="76" t="s">
        <v>0</v>
      </c>
      <c r="N40" s="86">
        <f>C$16</f>
        <v>120</v>
      </c>
      <c r="O40" s="87">
        <f>MAX(0,C$13-(N$40*C$5))*F$12-M$12</f>
        <v>663.00000000000011</v>
      </c>
      <c r="R40" s="3"/>
      <c r="S40" s="42"/>
      <c r="T40" s="42"/>
      <c r="U40" s="42"/>
      <c r="V40" s="3"/>
      <c r="W40" s="42"/>
      <c r="X40" s="42"/>
    </row>
    <row r="41" spans="2:24" ht="15.75" x14ac:dyDescent="0.25">
      <c r="B41" s="3"/>
      <c r="R41" s="3"/>
      <c r="S41" s="42"/>
      <c r="T41" s="42"/>
      <c r="U41" s="42"/>
      <c r="V41" s="3"/>
      <c r="W41" s="42"/>
      <c r="X41" s="42"/>
    </row>
    <row r="42" spans="2:24" ht="15.75" x14ac:dyDescent="0.25">
      <c r="B42" s="3"/>
      <c r="R42" s="3"/>
      <c r="S42" s="42"/>
      <c r="T42" s="42"/>
      <c r="U42" s="42"/>
      <c r="V42" s="3"/>
      <c r="W42" s="42"/>
      <c r="X42" s="42"/>
    </row>
    <row r="43" spans="2:24"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4"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13948</v>
      </c>
      <c r="N47" s="18">
        <f>F$47+O$31</f>
        <v>16588</v>
      </c>
      <c r="O47" s="19">
        <f>G$47+O$31</f>
        <v>19198</v>
      </c>
      <c r="P47" s="18">
        <f>H$47+O$31</f>
        <v>21838</v>
      </c>
      <c r="Q47" s="18">
        <f>I$47+O$31</f>
        <v>24448</v>
      </c>
      <c r="R47" s="3"/>
      <c r="S47" s="3"/>
      <c r="T47" s="3"/>
      <c r="U47" s="3"/>
      <c r="V47" s="3"/>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10890.5</v>
      </c>
      <c r="N48" s="18">
        <f>F$48+O$32</f>
        <v>13310.5</v>
      </c>
      <c r="O48" s="19">
        <f>G$48+O$32</f>
        <v>15703</v>
      </c>
      <c r="P48" s="18">
        <f>H$48+O$32</f>
        <v>18123</v>
      </c>
      <c r="Q48" s="18">
        <f>I$48+O$32</f>
        <v>20515.5</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7833</v>
      </c>
      <c r="N49" s="18">
        <f>F$49+O$33</f>
        <v>10033</v>
      </c>
      <c r="O49" s="19">
        <f>G$49+O$33</f>
        <v>12208</v>
      </c>
      <c r="P49" s="18">
        <f>H$49+O$33</f>
        <v>14408</v>
      </c>
      <c r="Q49" s="18">
        <f>I$49+O$33</f>
        <v>16583</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4775.5</v>
      </c>
      <c r="N50" s="18">
        <f>F$50+O$34</f>
        <v>6755.5</v>
      </c>
      <c r="O50" s="19">
        <f>G$50+O$34</f>
        <v>8713</v>
      </c>
      <c r="P50" s="18">
        <f>H$50+O$34</f>
        <v>10693</v>
      </c>
      <c r="Q50" s="18">
        <f>I$50+O$34</f>
        <v>12650.5</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1718</v>
      </c>
      <c r="N51" s="19">
        <f>F$51+O$35</f>
        <v>3478</v>
      </c>
      <c r="O51" s="19">
        <f>G$51+O$35</f>
        <v>5218</v>
      </c>
      <c r="P51" s="19">
        <f>H$51+O$35</f>
        <v>6978</v>
      </c>
      <c r="Q51" s="19">
        <f>I$51+O$35</f>
        <v>8718</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2160.5</v>
      </c>
      <c r="N52" s="18">
        <f>F$52+O$36</f>
        <v>3700.5</v>
      </c>
      <c r="O52" s="19">
        <f>G$52+O$36</f>
        <v>5223</v>
      </c>
      <c r="P52" s="18">
        <f>H$52+O$36</f>
        <v>6763</v>
      </c>
      <c r="Q52" s="18">
        <f>I$52+O$36</f>
        <v>8285.5</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3478</v>
      </c>
      <c r="N53" s="19">
        <f>F$53+O$37</f>
        <v>4798</v>
      </c>
      <c r="O53" s="19">
        <f>G$53+O$37</f>
        <v>6103</v>
      </c>
      <c r="P53" s="19">
        <f>H$53+O$37</f>
        <v>7423</v>
      </c>
      <c r="Q53" s="19">
        <f>I$53+O$37</f>
        <v>8728</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4795.5</v>
      </c>
      <c r="N54" s="18">
        <f>F$54+O$38</f>
        <v>5895.5</v>
      </c>
      <c r="O54" s="19">
        <f>G$54+O$38</f>
        <v>6983</v>
      </c>
      <c r="P54" s="18">
        <f>H$54+O$38</f>
        <v>8083</v>
      </c>
      <c r="Q54" s="18">
        <f>I$54+O$38</f>
        <v>9170.5</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5059</v>
      </c>
      <c r="N55" s="21">
        <f>F$55+O$39</f>
        <v>6115</v>
      </c>
      <c r="O55" s="21">
        <f>G$55+O$39</f>
        <v>7159</v>
      </c>
      <c r="P55" s="21">
        <f>H$55+O$39</f>
        <v>8215</v>
      </c>
      <c r="Q55" s="21">
        <f>I$55+O$39</f>
        <v>9259</v>
      </c>
      <c r="R55" s="3"/>
      <c r="S55" s="3"/>
      <c r="T55" s="3"/>
      <c r="U55" s="3"/>
      <c r="V55" s="3"/>
    </row>
    <row r="56" spans="2:22" ht="15.75" x14ac:dyDescent="0.25">
      <c r="B56" s="3"/>
      <c r="C56" s="140"/>
      <c r="D56" s="138"/>
      <c r="E56" s="139"/>
      <c r="F56" s="139"/>
      <c r="G56" s="139"/>
      <c r="H56" s="139"/>
      <c r="I56" s="139"/>
      <c r="J56" s="3"/>
      <c r="K56" s="11" t="s">
        <v>0</v>
      </c>
      <c r="L56" s="30">
        <f>C$16</f>
        <v>120</v>
      </c>
      <c r="M56" s="31">
        <f>E$55+O$40</f>
        <v>-6621</v>
      </c>
      <c r="N56" s="31">
        <f>F$55+O$40</f>
        <v>-5565</v>
      </c>
      <c r="O56" s="31">
        <f>G$55+O$40</f>
        <v>-4521</v>
      </c>
      <c r="P56" s="31">
        <f>H$55+O$40</f>
        <v>-3465</v>
      </c>
      <c r="Q56" s="31">
        <f>I$55+O$40</f>
        <v>-2421</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sCqLso4z1zP81tIKeeNoCZXM3ffl9+j/VijQMHSRM5DMG+qeaHsXId+3JiW1ktbpXmibBvatjIzHTuazrJdJTw==" saltValue="kFqiI0X5QDxnbLfJWBKNGQ==" spinCount="100000" sheet="1" objects="1" scenarios="1"/>
  <mergeCells count="17">
    <mergeCell ref="G28:K28"/>
    <mergeCell ref="C47:C54"/>
    <mergeCell ref="K47:K54"/>
    <mergeCell ref="E31:E38"/>
    <mergeCell ref="M31:M38"/>
    <mergeCell ref="E43:I43"/>
    <mergeCell ref="M43:Q43"/>
    <mergeCell ref="E44:I44"/>
    <mergeCell ref="M44:Q44"/>
    <mergeCell ref="B2:C2"/>
    <mergeCell ref="B3:C3"/>
    <mergeCell ref="G4:M4"/>
    <mergeCell ref="E27:K27"/>
    <mergeCell ref="E5:F5"/>
    <mergeCell ref="G5:M5"/>
    <mergeCell ref="G18:O18"/>
    <mergeCell ref="G19:O19"/>
  </mergeCells>
  <dataValidations count="2">
    <dataValidation type="list" allowBlank="1" showInputMessage="1" showErrorMessage="1" sqref="C7">
      <formula1>P.E.</formula1>
    </dataValidation>
    <dataValidation type="list" allowBlank="1" showInputMessage="1" showErrorMessage="1" sqref="C6">
      <formula1>CLEVEL</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7"/>
  <sheetViews>
    <sheetView topLeftCell="A16" zoomScale="120" zoomScaleNormal="120" workbookViewId="0">
      <selection activeCell="O34" sqref="O34"/>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2: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2:24" ht="15.75" x14ac:dyDescent="0.25">
      <c r="B4" s="10" t="s">
        <v>2</v>
      </c>
      <c r="C4" s="39">
        <v>270</v>
      </c>
      <c r="D4" s="42"/>
      <c r="E4" s="43"/>
      <c r="F4" s="43"/>
      <c r="G4" s="183" t="s">
        <v>21</v>
      </c>
      <c r="H4" s="183"/>
      <c r="I4" s="183"/>
      <c r="J4" s="183"/>
      <c r="K4" s="183"/>
      <c r="L4" s="183"/>
      <c r="M4" s="183"/>
      <c r="N4" s="42"/>
      <c r="O4" s="42"/>
      <c r="W4" s="42"/>
      <c r="X4" s="42"/>
    </row>
    <row r="5" spans="2:24" ht="15.75" x14ac:dyDescent="0.25">
      <c r="B5" s="38" t="s">
        <v>23</v>
      </c>
      <c r="C5" s="105">
        <v>10</v>
      </c>
      <c r="D5" s="42"/>
      <c r="E5" s="185" t="s">
        <v>33</v>
      </c>
      <c r="F5" s="186"/>
      <c r="G5" s="181" t="s">
        <v>22</v>
      </c>
      <c r="H5" s="181"/>
      <c r="I5" s="181"/>
      <c r="J5" s="181"/>
      <c r="K5" s="181"/>
      <c r="L5" s="181"/>
      <c r="M5" s="181"/>
      <c r="N5" s="42"/>
      <c r="O5" s="42"/>
      <c r="W5" s="42"/>
      <c r="X5" s="42"/>
    </row>
    <row r="6" spans="2:24" ht="15.75" x14ac:dyDescent="0.25">
      <c r="B6" s="3" t="s">
        <v>5</v>
      </c>
      <c r="C6" s="40">
        <v>0.75</v>
      </c>
      <c r="D6" s="42"/>
      <c r="E6" s="79" t="s">
        <v>32</v>
      </c>
      <c r="F6" s="34" t="s">
        <v>27</v>
      </c>
      <c r="G6" s="89">
        <v>0.75</v>
      </c>
      <c r="H6" s="90">
        <v>0.7</v>
      </c>
      <c r="I6" s="91">
        <v>0.65</v>
      </c>
      <c r="J6" s="91">
        <v>0.6</v>
      </c>
      <c r="K6" s="91">
        <v>0.55000000000000004</v>
      </c>
      <c r="L6" s="91">
        <v>0.5</v>
      </c>
      <c r="M6" s="5" t="s">
        <v>0</v>
      </c>
      <c r="N6" s="42"/>
      <c r="O6" s="42"/>
      <c r="W6" s="42"/>
      <c r="X6" s="42"/>
    </row>
    <row r="7" spans="2:24" ht="15.75" x14ac:dyDescent="0.25">
      <c r="B7" s="3" t="s">
        <v>9</v>
      </c>
      <c r="C7" s="106">
        <v>100</v>
      </c>
      <c r="D7" s="42"/>
      <c r="E7" s="44">
        <v>100</v>
      </c>
      <c r="F7" s="45">
        <v>17.5</v>
      </c>
      <c r="G7" s="8">
        <v>81.2</v>
      </c>
      <c r="H7" s="8">
        <v>55.1</v>
      </c>
      <c r="I7" s="8">
        <v>40.200000000000003</v>
      </c>
      <c r="J7" s="8">
        <v>27.1</v>
      </c>
      <c r="K7" s="8">
        <v>20.5</v>
      </c>
      <c r="L7" s="8">
        <v>14.1</v>
      </c>
      <c r="M7" s="46" t="s">
        <v>1</v>
      </c>
      <c r="N7" s="42"/>
      <c r="O7" s="42"/>
      <c r="W7" s="42"/>
      <c r="X7" s="42"/>
    </row>
    <row r="8" spans="2:24" ht="15.75" customHeight="1" x14ac:dyDescent="0.25">
      <c r="B8" s="3" t="s">
        <v>11</v>
      </c>
      <c r="C8" s="61">
        <f>IF(C$7=100,F$7,IF(C$7=95,F$8,IF(C$7=90,F$9,IF(C$7=85,F$10,IF(C$7=80,F$11)))))</f>
        <v>17.5</v>
      </c>
      <c r="D8" s="42"/>
      <c r="E8" s="35">
        <v>95</v>
      </c>
      <c r="F8" s="36">
        <v>16.63</v>
      </c>
      <c r="G8" s="8">
        <v>77.099999999999994</v>
      </c>
      <c r="H8" s="8">
        <v>52.4</v>
      </c>
      <c r="I8" s="8">
        <v>38.200000000000003</v>
      </c>
      <c r="J8" s="8">
        <v>25.7</v>
      </c>
      <c r="K8" s="8">
        <v>19.5</v>
      </c>
      <c r="L8" s="8" t="s">
        <v>1</v>
      </c>
      <c r="M8" s="6" t="s">
        <v>1</v>
      </c>
      <c r="N8" s="42"/>
      <c r="O8" s="42"/>
      <c r="W8" s="42"/>
      <c r="X8" s="42"/>
    </row>
    <row r="9" spans="2:24" ht="15.75" x14ac:dyDescent="0.25">
      <c r="B9" s="3" t="s">
        <v>6</v>
      </c>
      <c r="C9" s="62">
        <f>C$4*C$6*C$5</f>
        <v>2025</v>
      </c>
      <c r="D9" s="42"/>
      <c r="E9" s="35">
        <v>90</v>
      </c>
      <c r="F9" s="36">
        <v>15.75</v>
      </c>
      <c r="G9" s="8">
        <v>73.099999999999994</v>
      </c>
      <c r="H9" s="8">
        <v>49.6</v>
      </c>
      <c r="I9" s="8">
        <v>36.200000000000003</v>
      </c>
      <c r="J9" s="8">
        <v>24.4</v>
      </c>
      <c r="K9" s="8" t="s">
        <v>1</v>
      </c>
      <c r="L9" s="8" t="s">
        <v>1</v>
      </c>
      <c r="M9" s="6" t="s">
        <v>1</v>
      </c>
      <c r="N9" s="42"/>
      <c r="O9" s="42"/>
      <c r="W9" s="42"/>
      <c r="X9" s="42"/>
    </row>
    <row r="10" spans="2:24" ht="15.75" x14ac:dyDescent="0.25">
      <c r="B10" s="3" t="s">
        <v>25</v>
      </c>
      <c r="C10" s="63">
        <f>C$9*C$8</f>
        <v>35437.5</v>
      </c>
      <c r="D10" s="42"/>
      <c r="E10" s="35">
        <v>85</v>
      </c>
      <c r="F10" s="36">
        <v>14.88</v>
      </c>
      <c r="G10" s="8">
        <v>69</v>
      </c>
      <c r="H10" s="8">
        <v>46.9</v>
      </c>
      <c r="I10" s="8">
        <v>34.200000000000003</v>
      </c>
      <c r="J10" s="8">
        <v>23</v>
      </c>
      <c r="K10" s="8" t="s">
        <v>1</v>
      </c>
      <c r="L10" s="8" t="s">
        <v>1</v>
      </c>
      <c r="M10" s="6" t="s">
        <v>1</v>
      </c>
      <c r="N10" s="42"/>
      <c r="O10" s="42"/>
      <c r="W10" s="42"/>
      <c r="X10" s="42"/>
    </row>
    <row r="11" spans="2: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81.2</v>
      </c>
      <c r="D11" s="42"/>
      <c r="E11" s="35">
        <v>80</v>
      </c>
      <c r="F11" s="36">
        <v>14</v>
      </c>
      <c r="G11" s="8">
        <v>64.900000000000006</v>
      </c>
      <c r="H11" s="8">
        <v>44.1</v>
      </c>
      <c r="I11" s="8">
        <v>32.200000000000003</v>
      </c>
      <c r="J11" s="8" t="s">
        <v>1</v>
      </c>
      <c r="K11" s="8" t="s">
        <v>1</v>
      </c>
      <c r="L11" s="8" t="s">
        <v>1</v>
      </c>
      <c r="M11" s="6" t="s">
        <v>1</v>
      </c>
      <c r="N11" s="42"/>
      <c r="O11" s="42"/>
      <c r="W11" s="42"/>
      <c r="X11" s="42"/>
    </row>
    <row r="12" spans="2:24" ht="15.75" x14ac:dyDescent="0.25">
      <c r="B12" s="3" t="s">
        <v>13</v>
      </c>
      <c r="C12" s="65">
        <f>C$11*C$5</f>
        <v>812</v>
      </c>
      <c r="D12" s="42"/>
      <c r="E12" s="16">
        <v>55</v>
      </c>
      <c r="F12" s="37">
        <v>9.6300000000000008</v>
      </c>
      <c r="G12" s="8" t="s">
        <v>1</v>
      </c>
      <c r="H12" s="8" t="s">
        <v>1</v>
      </c>
      <c r="I12" s="8" t="s">
        <v>1</v>
      </c>
      <c r="J12" s="8" t="s">
        <v>1</v>
      </c>
      <c r="K12" s="8" t="s">
        <v>1</v>
      </c>
      <c r="L12" s="8" t="s">
        <v>1</v>
      </c>
      <c r="M12" s="9">
        <v>300</v>
      </c>
      <c r="N12" s="42"/>
      <c r="O12" s="42"/>
      <c r="W12" s="42"/>
      <c r="X12" s="42"/>
    </row>
    <row r="13" spans="2:24" ht="15.75" x14ac:dyDescent="0.25">
      <c r="B13" s="3" t="s">
        <v>14</v>
      </c>
      <c r="C13" s="63">
        <f>0.5*C$4*C$5</f>
        <v>1350</v>
      </c>
      <c r="D13" s="3"/>
      <c r="E13" s="3"/>
      <c r="F13" s="3"/>
      <c r="G13" s="3"/>
      <c r="H13" s="42"/>
      <c r="I13" s="42"/>
      <c r="J13" s="42"/>
      <c r="K13" s="42"/>
      <c r="L13" s="42"/>
      <c r="M13" s="42"/>
      <c r="N13" s="42"/>
      <c r="O13" s="42"/>
      <c r="W13" s="42"/>
      <c r="X13" s="42"/>
    </row>
    <row r="14" spans="2:24" ht="15.75" x14ac:dyDescent="0.25">
      <c r="B14" s="32" t="s">
        <v>26</v>
      </c>
      <c r="C14" s="66">
        <f>C$13*F$12</f>
        <v>13000.500000000002</v>
      </c>
      <c r="D14" s="3"/>
      <c r="E14" s="3"/>
      <c r="F14" s="3"/>
      <c r="G14" s="3"/>
      <c r="H14" s="42"/>
      <c r="I14" s="42"/>
      <c r="J14" s="42"/>
      <c r="K14" s="42"/>
      <c r="L14" s="42"/>
      <c r="M14" s="42"/>
      <c r="N14" s="42"/>
      <c r="O14" s="42"/>
      <c r="W14" s="42"/>
      <c r="X14" s="42"/>
    </row>
    <row r="15" spans="2:24" ht="15.75" x14ac:dyDescent="0.25">
      <c r="B15" s="33" t="s">
        <v>28</v>
      </c>
      <c r="C15" s="67">
        <f>M$12</f>
        <v>300</v>
      </c>
      <c r="D15" s="3"/>
      <c r="E15" s="3"/>
      <c r="F15" s="3"/>
      <c r="G15" s="3"/>
      <c r="H15" s="42"/>
      <c r="I15" s="42"/>
      <c r="J15" s="42"/>
      <c r="K15" s="42"/>
      <c r="L15" s="42"/>
      <c r="M15" s="42"/>
      <c r="N15" s="42"/>
      <c r="O15" s="42"/>
      <c r="W15" s="42"/>
      <c r="X15" s="42"/>
    </row>
    <row r="16" spans="2: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c r="X18" s="42"/>
    </row>
    <row r="19" spans="2:24" ht="15.75" x14ac:dyDescent="0.25">
      <c r="B19" s="42"/>
      <c r="E19" s="3"/>
      <c r="F19" s="10"/>
      <c r="G19" s="191" t="s">
        <v>3</v>
      </c>
      <c r="H19" s="191"/>
      <c r="I19" s="191"/>
      <c r="J19" s="191"/>
      <c r="K19" s="191"/>
      <c r="L19" s="191"/>
      <c r="M19" s="191"/>
      <c r="N19" s="191"/>
      <c r="O19" s="191"/>
      <c r="P19" s="42"/>
      <c r="Q19" s="42"/>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c r="X20" s="42"/>
    </row>
    <row r="21" spans="2:24"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c r="X22" s="42"/>
    </row>
    <row r="23" spans="2:24"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42"/>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T24" s="42"/>
      <c r="U24" s="42"/>
      <c r="V24" s="42"/>
      <c r="W24" s="42"/>
      <c r="X24" s="42"/>
    </row>
    <row r="25" spans="2:24" ht="15.75" x14ac:dyDescent="0.25">
      <c r="B25" s="42"/>
      <c r="F25" s="42"/>
      <c r="R25" s="42"/>
      <c r="S25" s="42"/>
      <c r="T25" s="42"/>
      <c r="U25" s="42"/>
      <c r="V25" s="42"/>
      <c r="W25" s="42"/>
      <c r="X25" s="42"/>
    </row>
    <row r="26" spans="2:24" ht="15.75" customHeight="1" x14ac:dyDescent="0.25">
      <c r="B26" s="42"/>
      <c r="F26" s="3"/>
      <c r="R26" s="42"/>
      <c r="S26" s="42"/>
      <c r="T26" s="42"/>
      <c r="U26" s="42"/>
      <c r="V26" s="42"/>
      <c r="X26" s="42"/>
    </row>
    <row r="27" spans="2:24" ht="15.75" x14ac:dyDescent="0.25">
      <c r="B27" s="42"/>
      <c r="E27" s="184" t="s">
        <v>31</v>
      </c>
      <c r="F27" s="184"/>
      <c r="G27" s="184"/>
      <c r="H27" s="184"/>
      <c r="I27" s="184"/>
      <c r="J27" s="184"/>
      <c r="K27" s="184"/>
      <c r="R27" s="42"/>
      <c r="S27" s="42"/>
      <c r="T27" s="42"/>
      <c r="U27" s="42"/>
      <c r="V27" s="42"/>
      <c r="X27" s="42"/>
    </row>
    <row r="28" spans="2:24" ht="15.75" x14ac:dyDescent="0.25">
      <c r="B28" s="42"/>
      <c r="E28" s="10"/>
      <c r="F28" s="10"/>
      <c r="G28" s="181" t="s">
        <v>30</v>
      </c>
      <c r="H28" s="181"/>
      <c r="I28" s="181"/>
      <c r="J28" s="181"/>
      <c r="K28" s="181"/>
      <c r="L28" s="42"/>
      <c r="M28" s="42"/>
      <c r="N28" s="42"/>
      <c r="O28" s="42"/>
      <c r="P28" s="42"/>
      <c r="Q28" s="42"/>
      <c r="R28" s="42"/>
      <c r="S28" s="42"/>
      <c r="T28" s="42"/>
      <c r="U28" s="42"/>
      <c r="V28" s="42"/>
      <c r="X28" s="42"/>
    </row>
    <row r="29" spans="2:24" ht="15.75" x14ac:dyDescent="0.25">
      <c r="B29" s="42"/>
      <c r="E29" s="3"/>
      <c r="F29" s="3"/>
      <c r="G29" s="77">
        <f>ROUND(C$8*0.9,2)</f>
        <v>15.75</v>
      </c>
      <c r="H29" s="77">
        <f>ROUND(C$8*0.95,2)</f>
        <v>16.63</v>
      </c>
      <c r="I29" s="22">
        <f>C$8</f>
        <v>17.5</v>
      </c>
      <c r="J29" s="77">
        <f>ROUND(C$8*1.05,2)</f>
        <v>18.38</v>
      </c>
      <c r="K29" s="77">
        <f>ROUND(C$8*1.1,2)</f>
        <v>19.25</v>
      </c>
      <c r="L29" s="42"/>
      <c r="M29" s="68"/>
      <c r="N29" s="69"/>
      <c r="O29" s="68" t="s">
        <v>40</v>
      </c>
      <c r="P29" s="42"/>
      <c r="Q29" s="42"/>
      <c r="R29" s="3"/>
      <c r="S29" s="3"/>
      <c r="T29" s="3"/>
      <c r="U29" s="3"/>
      <c r="V29" s="3"/>
      <c r="X29" s="42"/>
    </row>
    <row r="30" spans="2:24" ht="15.75" x14ac:dyDescent="0.25">
      <c r="B30" s="42"/>
      <c r="E30" s="7"/>
      <c r="F30" s="7"/>
      <c r="G30" s="16" t="s">
        <v>16</v>
      </c>
      <c r="H30" s="16" t="s">
        <v>17</v>
      </c>
      <c r="I30" s="17" t="s">
        <v>18</v>
      </c>
      <c r="J30" s="16" t="s">
        <v>19</v>
      </c>
      <c r="K30" s="16" t="s">
        <v>20</v>
      </c>
      <c r="L30" s="3"/>
      <c r="M30" s="131"/>
      <c r="N30" s="70"/>
      <c r="O30" s="42" t="s">
        <v>41</v>
      </c>
      <c r="P30" s="3"/>
      <c r="Q30" s="3"/>
      <c r="R30" s="3"/>
      <c r="S30" s="3"/>
      <c r="T30" s="3"/>
      <c r="U30" s="3"/>
      <c r="V30" s="3"/>
      <c r="X30" s="42"/>
    </row>
    <row r="31" spans="2:24"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81">
        <f>MAX(0,C$9-(N$31*C$5))*C$8-C$12</f>
        <v>-812</v>
      </c>
      <c r="P31" s="3"/>
      <c r="Q31" s="3"/>
      <c r="R31" s="3"/>
      <c r="S31" s="3"/>
      <c r="T31" s="3"/>
      <c r="U31" s="3"/>
      <c r="X31" s="42"/>
    </row>
    <row r="32" spans="2:24" ht="15.75" x14ac:dyDescent="0.25">
      <c r="B32" s="42"/>
      <c r="C32" s="42"/>
      <c r="D32" s="3"/>
      <c r="E32" s="189"/>
      <c r="F32" s="77">
        <v>275</v>
      </c>
      <c r="G32" s="18">
        <f>F$32*G$29*C$5</f>
        <v>43312.5</v>
      </c>
      <c r="H32" s="18">
        <f>F$32*H$29*C$5</f>
        <v>45732.5</v>
      </c>
      <c r="I32" s="19">
        <f>F$32*I$29*C$5</f>
        <v>48125</v>
      </c>
      <c r="J32" s="18">
        <f>F$32*J$29*C$5</f>
        <v>50545</v>
      </c>
      <c r="K32" s="18">
        <f>F$32*K$29*C$5</f>
        <v>52937.5</v>
      </c>
      <c r="L32" s="3"/>
      <c r="M32" s="188"/>
      <c r="N32" s="34">
        <v>275</v>
      </c>
      <c r="O32" s="82">
        <f>MAX(0,C$9-(N$32*C$5))*C$8-C$12</f>
        <v>-812</v>
      </c>
      <c r="P32" s="3"/>
      <c r="Q32" s="3"/>
      <c r="R32" s="3"/>
      <c r="S32" s="3"/>
      <c r="T32" s="3"/>
      <c r="U32" s="3"/>
      <c r="V32" s="3"/>
      <c r="X32" s="42"/>
    </row>
    <row r="33" spans="2:24" ht="15.75" x14ac:dyDescent="0.25">
      <c r="B33" s="3"/>
      <c r="C33" s="3"/>
      <c r="D33" s="3"/>
      <c r="E33" s="189"/>
      <c r="F33" s="77">
        <v>250</v>
      </c>
      <c r="G33" s="18">
        <f>F$33*G$29*C$5</f>
        <v>39375</v>
      </c>
      <c r="H33" s="18">
        <f>F$33*H$29*C$5</f>
        <v>41575</v>
      </c>
      <c r="I33" s="19">
        <f>F$33*I$29*C$5</f>
        <v>43750</v>
      </c>
      <c r="J33" s="18">
        <f>F$33*J$29*C$5</f>
        <v>45950</v>
      </c>
      <c r="K33" s="18">
        <f>F$33*K$29*C$5</f>
        <v>48125</v>
      </c>
      <c r="L33" s="3"/>
      <c r="M33" s="188"/>
      <c r="N33" s="34">
        <v>250</v>
      </c>
      <c r="O33" s="82">
        <f>MAX(0,C$9-(N$33*C$5))*C$8-C$12</f>
        <v>-812</v>
      </c>
      <c r="P33" s="3"/>
      <c r="Q33" s="3"/>
      <c r="R33" s="3"/>
      <c r="S33" s="3"/>
      <c r="T33" s="3"/>
      <c r="U33" s="3"/>
      <c r="V33" s="3"/>
      <c r="X33" s="42"/>
    </row>
    <row r="34" spans="2:24" ht="15.75" x14ac:dyDescent="0.25">
      <c r="B34" s="3"/>
      <c r="E34" s="189"/>
      <c r="F34" s="77">
        <v>225</v>
      </c>
      <c r="G34" s="18">
        <f>F$34*G$29*C$5</f>
        <v>35437.5</v>
      </c>
      <c r="H34" s="18">
        <f>F$34*H$29*C$5</f>
        <v>37417.5</v>
      </c>
      <c r="I34" s="19">
        <f>F$34*I$29*C$5</f>
        <v>39375</v>
      </c>
      <c r="J34" s="18">
        <f>F$34*J$29*C$5</f>
        <v>41355</v>
      </c>
      <c r="K34" s="18">
        <f>F$34*K$29*C$5</f>
        <v>43312.5</v>
      </c>
      <c r="M34" s="188"/>
      <c r="N34" s="34">
        <v>225</v>
      </c>
      <c r="O34" s="82">
        <f>MAX(0,C$9-(N$34*C$5))*C$8-C$12</f>
        <v>-812</v>
      </c>
      <c r="R34" s="3"/>
      <c r="S34" s="3"/>
      <c r="T34" s="3"/>
      <c r="U34" s="3"/>
      <c r="V34" s="3"/>
      <c r="W34" s="42"/>
      <c r="X34" s="42"/>
    </row>
    <row r="35" spans="2:24" ht="15.75" x14ac:dyDescent="0.25">
      <c r="B35" s="3"/>
      <c r="E35" s="189"/>
      <c r="F35" s="15">
        <v>200</v>
      </c>
      <c r="G35" s="19">
        <f>F$35*G$29*C$5</f>
        <v>31500</v>
      </c>
      <c r="H35" s="19">
        <f>F$35*H$29*C$5</f>
        <v>33260</v>
      </c>
      <c r="I35" s="19">
        <f>F$35*I$29*C$5</f>
        <v>35000</v>
      </c>
      <c r="J35" s="19">
        <f>F$35*J$29*C$5</f>
        <v>36760</v>
      </c>
      <c r="K35" s="19">
        <f>F$35*K$29*C$5</f>
        <v>38500</v>
      </c>
      <c r="M35" s="188"/>
      <c r="N35" s="72">
        <v>200</v>
      </c>
      <c r="O35" s="83">
        <f>MAX(0,C$9-(N$35*C$5))*C$8-C$12</f>
        <v>-374.5</v>
      </c>
      <c r="R35" s="3"/>
      <c r="S35" s="3"/>
      <c r="T35" s="3"/>
      <c r="U35" s="3"/>
      <c r="V35" s="3"/>
      <c r="W35" s="42"/>
      <c r="X35" s="42"/>
    </row>
    <row r="36" spans="2:24" ht="15.75" x14ac:dyDescent="0.25">
      <c r="B36" s="3"/>
      <c r="E36" s="189"/>
      <c r="F36" s="77">
        <v>175</v>
      </c>
      <c r="G36" s="18">
        <f>F$36*G$29*C$5</f>
        <v>27562.5</v>
      </c>
      <c r="H36" s="18">
        <f>F$36*H$29*C$5</f>
        <v>29102.5</v>
      </c>
      <c r="I36" s="19">
        <f>F$36*I$29*C$5</f>
        <v>30625</v>
      </c>
      <c r="J36" s="18">
        <f>F$36*J$29*C$5</f>
        <v>32165</v>
      </c>
      <c r="K36" s="18">
        <f>F$36*K$29*C$5</f>
        <v>33687.5</v>
      </c>
      <c r="M36" s="188"/>
      <c r="N36" s="34">
        <v>175</v>
      </c>
      <c r="O36" s="82">
        <f>MAX(0,C$9-(N$36*C$5))*C$8-C$12</f>
        <v>4000.5</v>
      </c>
      <c r="R36" s="3"/>
      <c r="S36" s="42"/>
      <c r="T36" s="42"/>
      <c r="U36" s="42"/>
      <c r="V36" s="3"/>
      <c r="W36" s="42"/>
      <c r="X36" s="42"/>
    </row>
    <row r="37" spans="2:24" ht="15.75" x14ac:dyDescent="0.25">
      <c r="B37" s="3"/>
      <c r="E37" s="189"/>
      <c r="F37" s="15">
        <v>150</v>
      </c>
      <c r="G37" s="19">
        <f>F$37*G$29*C$5</f>
        <v>23625</v>
      </c>
      <c r="H37" s="19">
        <f>F$37*H$29*C$5</f>
        <v>24945</v>
      </c>
      <c r="I37" s="19">
        <f>F$37*I$29*C$5</f>
        <v>26250</v>
      </c>
      <c r="J37" s="19">
        <f>F$37*J$29*C$5</f>
        <v>27570</v>
      </c>
      <c r="K37" s="19">
        <f>F$37*K$29*C$5</f>
        <v>28875</v>
      </c>
      <c r="M37" s="188"/>
      <c r="N37" s="72">
        <v>150</v>
      </c>
      <c r="O37" s="83">
        <f>MAX(0,C$9-(N$37*C$5))*C$8-C$12</f>
        <v>8375.5</v>
      </c>
      <c r="R37" s="3"/>
      <c r="S37" s="42"/>
      <c r="T37" s="42"/>
      <c r="U37" s="42"/>
      <c r="V37" s="3"/>
      <c r="W37" s="42"/>
      <c r="X37" s="42"/>
    </row>
    <row r="38" spans="2:24" ht="15.75" x14ac:dyDescent="0.25">
      <c r="B38" s="3"/>
      <c r="E38" s="189"/>
      <c r="F38" s="77">
        <v>125</v>
      </c>
      <c r="G38" s="18">
        <f>F$38*G$29*C$5</f>
        <v>19687.5</v>
      </c>
      <c r="H38" s="18">
        <f>F$38*H$29*C$5</f>
        <v>20787.5</v>
      </c>
      <c r="I38" s="19">
        <f>F$38*I$29*C$5</f>
        <v>21875</v>
      </c>
      <c r="J38" s="18">
        <f>F$38*J$29*C$5</f>
        <v>22975</v>
      </c>
      <c r="K38" s="18">
        <f>F$38*K$29*C$5</f>
        <v>24062.5</v>
      </c>
      <c r="M38" s="188"/>
      <c r="N38" s="34">
        <v>125</v>
      </c>
      <c r="O38" s="82">
        <f>MAX(0,C$9-(N$38*C$5))*C$8-C$12</f>
        <v>12750.5</v>
      </c>
      <c r="R38" s="3"/>
      <c r="S38" s="42"/>
      <c r="T38" s="42"/>
      <c r="U38" s="42"/>
      <c r="V38" s="3"/>
      <c r="W38" s="42"/>
      <c r="X38" s="42"/>
    </row>
    <row r="39" spans="2:24" ht="15.75" x14ac:dyDescent="0.25">
      <c r="B39" s="3"/>
      <c r="E39" s="11" t="s">
        <v>4</v>
      </c>
      <c r="F39" s="23">
        <f>C$16</f>
        <v>120</v>
      </c>
      <c r="G39" s="24">
        <f>F$39*G$29*C$5</f>
        <v>18900</v>
      </c>
      <c r="H39" s="24">
        <f>F$39*H$29*C$5</f>
        <v>19956</v>
      </c>
      <c r="I39" s="24">
        <f>F$39*I$29*C$5</f>
        <v>21000</v>
      </c>
      <c r="J39" s="24">
        <f>F$39*$J29*C$5</f>
        <v>22056</v>
      </c>
      <c r="K39" s="24">
        <f>F$39*K$29*C$5</f>
        <v>23100</v>
      </c>
      <c r="M39" s="142" t="s">
        <v>4</v>
      </c>
      <c r="N39" s="74">
        <f>C$16</f>
        <v>120</v>
      </c>
      <c r="O39" s="85">
        <f>MAX(0,C$9-(N$39*C$5))*C$8-C$12</f>
        <v>13625.5</v>
      </c>
      <c r="R39" s="3"/>
      <c r="S39" s="42"/>
      <c r="T39" s="42"/>
      <c r="U39" s="42"/>
      <c r="V39" s="3"/>
      <c r="W39" s="42"/>
      <c r="X39" s="42"/>
    </row>
    <row r="40" spans="2:24" ht="15.75" x14ac:dyDescent="0.25">
      <c r="B40" s="3"/>
      <c r="M40" s="76" t="s">
        <v>0</v>
      </c>
      <c r="N40" s="86">
        <f>C$16</f>
        <v>120</v>
      </c>
      <c r="O40" s="87">
        <f>MAX(0,C$13-(N$40*C$5))*F$12-M$12</f>
        <v>1144.5000000000002</v>
      </c>
      <c r="R40" s="3"/>
      <c r="S40" s="42"/>
      <c r="T40" s="42"/>
      <c r="U40" s="42"/>
      <c r="V40" s="3"/>
      <c r="W40" s="42"/>
      <c r="X40" s="42"/>
    </row>
    <row r="41" spans="2:24" ht="15.75" x14ac:dyDescent="0.25">
      <c r="B41" s="3"/>
      <c r="R41" s="3"/>
      <c r="S41" s="42"/>
      <c r="T41" s="42"/>
      <c r="U41" s="42"/>
      <c r="V41" s="3"/>
      <c r="W41" s="42"/>
      <c r="X41" s="42"/>
    </row>
    <row r="42" spans="2:24" ht="15.75" x14ac:dyDescent="0.25">
      <c r="B42" s="3"/>
      <c r="R42" s="3"/>
      <c r="S42" s="42"/>
      <c r="T42" s="42"/>
      <c r="U42" s="42"/>
      <c r="V42" s="3"/>
      <c r="W42" s="42"/>
      <c r="X42" s="42"/>
    </row>
    <row r="43" spans="2:24"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4"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13918</v>
      </c>
      <c r="N47" s="18">
        <f>F$47+O$31</f>
        <v>16558</v>
      </c>
      <c r="O47" s="19">
        <f>G$47+O$31</f>
        <v>19168</v>
      </c>
      <c r="P47" s="18">
        <f>H$47+O$31</f>
        <v>21808</v>
      </c>
      <c r="Q47" s="18">
        <f>I$47+O$31</f>
        <v>24418</v>
      </c>
      <c r="R47" s="3"/>
      <c r="S47" s="3"/>
      <c r="T47" s="3"/>
      <c r="U47" s="3"/>
      <c r="V47" s="3"/>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10860.5</v>
      </c>
      <c r="N48" s="18">
        <f>F$48+O$32</f>
        <v>13280.5</v>
      </c>
      <c r="O48" s="19">
        <f>G$48+O$32</f>
        <v>15673</v>
      </c>
      <c r="P48" s="18">
        <f>H$48+O$32</f>
        <v>18093</v>
      </c>
      <c r="Q48" s="18">
        <f>I$48+O$32</f>
        <v>20485.5</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7803</v>
      </c>
      <c r="N49" s="18">
        <f>F$49+O$33</f>
        <v>10003</v>
      </c>
      <c r="O49" s="19">
        <f>G$49+O$33</f>
        <v>12178</v>
      </c>
      <c r="P49" s="18">
        <f>H$49+O$33</f>
        <v>14378</v>
      </c>
      <c r="Q49" s="18">
        <f>I$49+O$33</f>
        <v>16553</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4745.5</v>
      </c>
      <c r="N50" s="18">
        <f>F$50+O$34</f>
        <v>6725.5</v>
      </c>
      <c r="O50" s="19">
        <f>G$50+O$34</f>
        <v>8683</v>
      </c>
      <c r="P50" s="18">
        <f>H$50+O$34</f>
        <v>10663</v>
      </c>
      <c r="Q50" s="18">
        <f>I$50+O$34</f>
        <v>12620.5</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2125.5</v>
      </c>
      <c r="N51" s="19">
        <f>F$51+O$35</f>
        <v>3885.5</v>
      </c>
      <c r="O51" s="19">
        <f>G$51+O$35</f>
        <v>5625.5</v>
      </c>
      <c r="P51" s="19">
        <f>H$51+O$35</f>
        <v>7385.5</v>
      </c>
      <c r="Q51" s="19">
        <f>I$51+O$35</f>
        <v>9125.5</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3443</v>
      </c>
      <c r="N52" s="18">
        <f>F$52+O$36</f>
        <v>4983</v>
      </c>
      <c r="O52" s="19">
        <f>G$52+O$36</f>
        <v>6505.5</v>
      </c>
      <c r="P52" s="18">
        <f>H$52+O$36</f>
        <v>8045.5</v>
      </c>
      <c r="Q52" s="18">
        <f>I$52+O$36</f>
        <v>9568</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4760.5</v>
      </c>
      <c r="N53" s="19">
        <f>F$53+O$37</f>
        <v>6080.5</v>
      </c>
      <c r="O53" s="19">
        <f>G$53+O$37</f>
        <v>7385.5</v>
      </c>
      <c r="P53" s="19">
        <f>H$53+O$37</f>
        <v>8705.5</v>
      </c>
      <c r="Q53" s="19">
        <f>I$53+O$37</f>
        <v>10010.5</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6078</v>
      </c>
      <c r="N54" s="18">
        <f>F$54+O$38</f>
        <v>7178</v>
      </c>
      <c r="O54" s="19">
        <f>G$54+O$38</f>
        <v>8265.5</v>
      </c>
      <c r="P54" s="18">
        <f>H$54+O$38</f>
        <v>9365.5</v>
      </c>
      <c r="Q54" s="18">
        <f>I$54+O$38</f>
        <v>10453</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6341.5</v>
      </c>
      <c r="N55" s="21">
        <f>F$55+O$39</f>
        <v>7397.5</v>
      </c>
      <c r="O55" s="21">
        <f>G$55+O$39</f>
        <v>8441.5</v>
      </c>
      <c r="P55" s="21">
        <f>H$55+O$39</f>
        <v>9497.5</v>
      </c>
      <c r="Q55" s="21">
        <f>I$55+O$39</f>
        <v>10541.5</v>
      </c>
      <c r="R55" s="3"/>
      <c r="S55" s="3"/>
      <c r="T55" s="3"/>
      <c r="U55" s="3"/>
      <c r="V55" s="3"/>
    </row>
    <row r="56" spans="2:22" ht="15.75" x14ac:dyDescent="0.25">
      <c r="B56" s="3"/>
      <c r="C56" s="140"/>
      <c r="D56" s="138"/>
      <c r="E56" s="139"/>
      <c r="F56" s="139"/>
      <c r="G56" s="139"/>
      <c r="H56" s="139"/>
      <c r="I56" s="139"/>
      <c r="J56" s="3"/>
      <c r="K56" s="11" t="s">
        <v>0</v>
      </c>
      <c r="L56" s="30">
        <f>C$16</f>
        <v>120</v>
      </c>
      <c r="M56" s="31">
        <f>E$55+O$40</f>
        <v>-6139.5</v>
      </c>
      <c r="N56" s="31">
        <f>F$55+O$40</f>
        <v>-5083.5</v>
      </c>
      <c r="O56" s="31">
        <f>G$55+O$40</f>
        <v>-4039.5</v>
      </c>
      <c r="P56" s="31">
        <f>H$55+O$40</f>
        <v>-2983.5</v>
      </c>
      <c r="Q56" s="31">
        <f>I$55+O$40</f>
        <v>-1939.4999999999998</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gtoACJoUV486Toi5irAhbwZVZy4Camq0aea9RcSlTMMaR3fkwvLxnjxot0z4OpYxkx7uJE1Z/qHkatWVGgg8pw==" saltValue="sdPH5YFUPAzDqZLpaYIGXA==" spinCount="100000" sheet="1" objects="1" scenarios="1"/>
  <mergeCells count="17">
    <mergeCell ref="G28:K28"/>
    <mergeCell ref="C47:C54"/>
    <mergeCell ref="K47:K54"/>
    <mergeCell ref="E31:E38"/>
    <mergeCell ref="M31:M38"/>
    <mergeCell ref="E43:I43"/>
    <mergeCell ref="M43:Q43"/>
    <mergeCell ref="E44:I44"/>
    <mergeCell ref="M44:Q44"/>
    <mergeCell ref="B2:C2"/>
    <mergeCell ref="B3:C3"/>
    <mergeCell ref="G4:M4"/>
    <mergeCell ref="E27:K27"/>
    <mergeCell ref="E5:F5"/>
    <mergeCell ref="G5:M5"/>
    <mergeCell ref="G18:O18"/>
    <mergeCell ref="G19:O19"/>
  </mergeCells>
  <dataValidations count="2">
    <dataValidation type="list" allowBlank="1" showInputMessage="1" showErrorMessage="1" sqref="C6">
      <formula1>CLEVEL</formula1>
    </dataValidation>
    <dataValidation type="list" allowBlank="1" showInputMessage="1" showErrorMessage="1" sqref="C7">
      <formula1>P.E.</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7"/>
  <sheetViews>
    <sheetView zoomScale="120" zoomScaleNormal="120" workbookViewId="0">
      <selection activeCell="O35" sqref="O35"/>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2: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2:24" ht="15.75" x14ac:dyDescent="0.25">
      <c r="B4" s="10" t="s">
        <v>2</v>
      </c>
      <c r="C4" s="39">
        <v>280</v>
      </c>
      <c r="D4" s="42"/>
      <c r="E4" s="43"/>
      <c r="F4" s="43"/>
      <c r="G4" s="183" t="s">
        <v>21</v>
      </c>
      <c r="H4" s="183"/>
      <c r="I4" s="183"/>
      <c r="J4" s="183"/>
      <c r="K4" s="183"/>
      <c r="L4" s="183"/>
      <c r="M4" s="183"/>
      <c r="N4" s="42"/>
      <c r="O4" s="42"/>
      <c r="W4" s="42"/>
      <c r="X4" s="42"/>
    </row>
    <row r="5" spans="2:24" ht="15.75" x14ac:dyDescent="0.25">
      <c r="B5" s="38" t="s">
        <v>23</v>
      </c>
      <c r="C5" s="105">
        <v>10</v>
      </c>
      <c r="D5" s="42"/>
      <c r="E5" s="185" t="s">
        <v>33</v>
      </c>
      <c r="F5" s="186"/>
      <c r="G5" s="181" t="s">
        <v>22</v>
      </c>
      <c r="H5" s="181"/>
      <c r="I5" s="181"/>
      <c r="J5" s="181"/>
      <c r="K5" s="181"/>
      <c r="L5" s="181"/>
      <c r="M5" s="181"/>
      <c r="N5" s="42"/>
      <c r="O5" s="42"/>
      <c r="W5" s="42"/>
      <c r="X5" s="42"/>
    </row>
    <row r="6" spans="2:24" ht="15.75" x14ac:dyDescent="0.25">
      <c r="B6" s="3" t="s">
        <v>5</v>
      </c>
      <c r="C6" s="40">
        <v>0.75</v>
      </c>
      <c r="D6" s="42"/>
      <c r="E6" s="79" t="s">
        <v>32</v>
      </c>
      <c r="F6" s="34" t="s">
        <v>27</v>
      </c>
      <c r="G6" s="89">
        <v>0.75</v>
      </c>
      <c r="H6" s="90">
        <v>0.7</v>
      </c>
      <c r="I6" s="91">
        <v>0.65</v>
      </c>
      <c r="J6" s="91">
        <v>0.6</v>
      </c>
      <c r="K6" s="91">
        <v>0.55000000000000004</v>
      </c>
      <c r="L6" s="91">
        <v>0.5</v>
      </c>
      <c r="M6" s="5" t="s">
        <v>0</v>
      </c>
      <c r="N6" s="42"/>
      <c r="O6" s="42"/>
      <c r="W6" s="42"/>
      <c r="X6" s="42"/>
    </row>
    <row r="7" spans="2:24" ht="15.75" x14ac:dyDescent="0.25">
      <c r="B7" s="3" t="s">
        <v>9</v>
      </c>
      <c r="C7" s="106">
        <v>100</v>
      </c>
      <c r="D7" s="42"/>
      <c r="E7" s="44">
        <v>100</v>
      </c>
      <c r="F7" s="45">
        <v>17.5</v>
      </c>
      <c r="G7" s="8">
        <v>84.2</v>
      </c>
      <c r="H7" s="8">
        <v>57.2</v>
      </c>
      <c r="I7" s="8">
        <v>41.7</v>
      </c>
      <c r="J7" s="8">
        <v>28.1</v>
      </c>
      <c r="K7" s="8">
        <v>21.3</v>
      </c>
      <c r="L7" s="8">
        <v>14.7</v>
      </c>
      <c r="M7" s="46" t="s">
        <v>1</v>
      </c>
      <c r="N7" s="42"/>
      <c r="O7" s="42"/>
      <c r="W7" s="42"/>
      <c r="X7" s="42"/>
    </row>
    <row r="8" spans="2:24" ht="15.75" customHeight="1" x14ac:dyDescent="0.25">
      <c r="B8" s="3" t="s">
        <v>11</v>
      </c>
      <c r="C8" s="61">
        <f>IF(C$7=100,F$7,IF(C$7=95,F$8,IF(C$7=90,F$9,IF(C$7=85,F$10,IF(C$7=80,F$11)))))</f>
        <v>17.5</v>
      </c>
      <c r="D8" s="42"/>
      <c r="E8" s="35">
        <v>95</v>
      </c>
      <c r="F8" s="36">
        <v>16.63</v>
      </c>
      <c r="G8" s="8">
        <v>80</v>
      </c>
      <c r="H8" s="8">
        <v>54.3</v>
      </c>
      <c r="I8" s="8">
        <v>39.6</v>
      </c>
      <c r="J8" s="8">
        <v>26.7</v>
      </c>
      <c r="K8" s="8">
        <v>20.2</v>
      </c>
      <c r="L8" s="8" t="s">
        <v>1</v>
      </c>
      <c r="M8" s="6" t="s">
        <v>1</v>
      </c>
      <c r="N8" s="42"/>
      <c r="O8" s="42"/>
      <c r="W8" s="42"/>
      <c r="X8" s="42"/>
    </row>
    <row r="9" spans="2:24" ht="15.75" x14ac:dyDescent="0.25">
      <c r="B9" s="3" t="s">
        <v>6</v>
      </c>
      <c r="C9" s="62">
        <f>C$4*C$6*C$5</f>
        <v>2100</v>
      </c>
      <c r="D9" s="42"/>
      <c r="E9" s="35">
        <v>90</v>
      </c>
      <c r="F9" s="36">
        <v>15.75</v>
      </c>
      <c r="G9" s="8">
        <v>75.8</v>
      </c>
      <c r="H9" s="8">
        <v>51.4</v>
      </c>
      <c r="I9" s="8">
        <v>37.6</v>
      </c>
      <c r="J9" s="8">
        <v>25.3</v>
      </c>
      <c r="K9" s="8" t="s">
        <v>1</v>
      </c>
      <c r="L9" s="8" t="s">
        <v>1</v>
      </c>
      <c r="M9" s="6" t="s">
        <v>1</v>
      </c>
      <c r="N9" s="42"/>
      <c r="O9" s="42"/>
      <c r="W9" s="42"/>
      <c r="X9" s="42"/>
    </row>
    <row r="10" spans="2:24" ht="15.75" x14ac:dyDescent="0.25">
      <c r="B10" s="3" t="s">
        <v>25</v>
      </c>
      <c r="C10" s="63">
        <f>C$9*C$8</f>
        <v>36750</v>
      </c>
      <c r="D10" s="42"/>
      <c r="E10" s="35">
        <v>85</v>
      </c>
      <c r="F10" s="36">
        <v>14.88</v>
      </c>
      <c r="G10" s="8">
        <v>71.599999999999994</v>
      </c>
      <c r="H10" s="8">
        <v>48.6</v>
      </c>
      <c r="I10" s="8">
        <v>35.5</v>
      </c>
      <c r="J10" s="8">
        <v>23.9</v>
      </c>
      <c r="K10" s="8" t="s">
        <v>1</v>
      </c>
      <c r="L10" s="8" t="s">
        <v>1</v>
      </c>
      <c r="M10" s="6" t="s">
        <v>1</v>
      </c>
      <c r="N10" s="42"/>
      <c r="O10" s="42"/>
      <c r="W10" s="42"/>
      <c r="X10" s="42"/>
    </row>
    <row r="11" spans="2: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84.2</v>
      </c>
      <c r="D11" s="42"/>
      <c r="E11" s="35">
        <v>80</v>
      </c>
      <c r="F11" s="36">
        <v>14</v>
      </c>
      <c r="G11" s="8">
        <v>67.400000000000006</v>
      </c>
      <c r="H11" s="8">
        <v>45.7</v>
      </c>
      <c r="I11" s="8">
        <v>33.4</v>
      </c>
      <c r="J11" s="8" t="s">
        <v>1</v>
      </c>
      <c r="K11" s="8" t="s">
        <v>1</v>
      </c>
      <c r="L11" s="8" t="s">
        <v>1</v>
      </c>
      <c r="M11" s="6" t="s">
        <v>1</v>
      </c>
      <c r="N11" s="42"/>
      <c r="O11" s="42"/>
      <c r="W11" s="42"/>
      <c r="X11" s="42"/>
    </row>
    <row r="12" spans="2:24" ht="15.75" x14ac:dyDescent="0.25">
      <c r="B12" s="3" t="s">
        <v>13</v>
      </c>
      <c r="C12" s="65">
        <f>C$11*C$5</f>
        <v>842</v>
      </c>
      <c r="D12" s="42"/>
      <c r="E12" s="16">
        <v>55</v>
      </c>
      <c r="F12" s="37">
        <v>9.6300000000000008</v>
      </c>
      <c r="G12" s="8" t="s">
        <v>1</v>
      </c>
      <c r="H12" s="8" t="s">
        <v>1</v>
      </c>
      <c r="I12" s="8" t="s">
        <v>1</v>
      </c>
      <c r="J12" s="8" t="s">
        <v>1</v>
      </c>
      <c r="K12" s="8" t="s">
        <v>1</v>
      </c>
      <c r="L12" s="8" t="s">
        <v>1</v>
      </c>
      <c r="M12" s="9">
        <v>300</v>
      </c>
      <c r="N12" s="42"/>
      <c r="O12" s="42"/>
      <c r="W12" s="42"/>
      <c r="X12" s="42"/>
    </row>
    <row r="13" spans="2:24" ht="15.75" x14ac:dyDescent="0.25">
      <c r="B13" s="3" t="s">
        <v>14</v>
      </c>
      <c r="C13" s="63">
        <f>0.5*C$4*C$5</f>
        <v>1400</v>
      </c>
      <c r="D13" s="3"/>
      <c r="E13" s="3"/>
      <c r="F13" s="3"/>
      <c r="G13" s="3"/>
      <c r="H13" s="42"/>
      <c r="I13" s="42"/>
      <c r="J13" s="42"/>
      <c r="K13" s="42"/>
      <c r="L13" s="42"/>
      <c r="M13" s="42"/>
      <c r="N13" s="42"/>
      <c r="O13" s="42"/>
      <c r="W13" s="42"/>
      <c r="X13" s="42"/>
    </row>
    <row r="14" spans="2:24" ht="15.75" x14ac:dyDescent="0.25">
      <c r="B14" s="32" t="s">
        <v>26</v>
      </c>
      <c r="C14" s="66">
        <f>C$13*F$12</f>
        <v>13482.000000000002</v>
      </c>
      <c r="D14" s="3"/>
      <c r="E14" s="3"/>
      <c r="F14" s="3"/>
      <c r="G14" s="3"/>
      <c r="H14" s="42"/>
      <c r="I14" s="42"/>
      <c r="J14" s="42"/>
      <c r="K14" s="42"/>
      <c r="L14" s="42"/>
      <c r="M14" s="42"/>
      <c r="N14" s="42"/>
      <c r="O14" s="42"/>
      <c r="W14" s="42"/>
      <c r="X14" s="42"/>
    </row>
    <row r="15" spans="2:24" ht="15.75" x14ac:dyDescent="0.25">
      <c r="B15" s="33" t="s">
        <v>28</v>
      </c>
      <c r="C15" s="67">
        <f>M$12</f>
        <v>300</v>
      </c>
      <c r="D15" s="3"/>
      <c r="E15" s="3"/>
      <c r="F15" s="3"/>
      <c r="G15" s="3"/>
      <c r="H15" s="42"/>
      <c r="I15" s="42"/>
      <c r="J15" s="42"/>
      <c r="K15" s="42"/>
      <c r="L15" s="42"/>
      <c r="M15" s="42"/>
      <c r="N15" s="42"/>
      <c r="O15" s="42"/>
      <c r="W15" s="42"/>
      <c r="X15" s="42"/>
    </row>
    <row r="16" spans="2: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c r="X18" s="42"/>
    </row>
    <row r="19" spans="2:24" ht="15.75" x14ac:dyDescent="0.25">
      <c r="B19" s="42"/>
      <c r="E19" s="3"/>
      <c r="F19" s="10"/>
      <c r="G19" s="191" t="s">
        <v>3</v>
      </c>
      <c r="H19" s="191"/>
      <c r="I19" s="191"/>
      <c r="J19" s="191"/>
      <c r="K19" s="191"/>
      <c r="L19" s="191"/>
      <c r="M19" s="191"/>
      <c r="N19" s="191"/>
      <c r="O19" s="191"/>
      <c r="P19" s="42"/>
      <c r="Q19" s="42"/>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c r="X20" s="42"/>
    </row>
    <row r="21" spans="2:24"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c r="X22" s="42"/>
    </row>
    <row r="23" spans="2:24"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42"/>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T24" s="42"/>
      <c r="U24" s="42"/>
      <c r="V24" s="42"/>
      <c r="W24" s="42"/>
      <c r="X24" s="42"/>
    </row>
    <row r="25" spans="2:24" ht="15.75" x14ac:dyDescent="0.25">
      <c r="B25" s="42"/>
      <c r="F25" s="42"/>
      <c r="R25" s="42"/>
      <c r="S25" s="42"/>
      <c r="T25" s="42"/>
      <c r="U25" s="42"/>
      <c r="V25" s="42"/>
      <c r="W25" s="42"/>
      <c r="X25" s="42"/>
    </row>
    <row r="26" spans="2:24" ht="15.75" customHeight="1" x14ac:dyDescent="0.25">
      <c r="B26" s="42"/>
      <c r="F26" s="3"/>
      <c r="R26" s="42"/>
      <c r="S26" s="42"/>
      <c r="T26" s="42"/>
      <c r="U26" s="42"/>
      <c r="V26" s="42"/>
      <c r="X26" s="42"/>
    </row>
    <row r="27" spans="2:24" ht="15.75" x14ac:dyDescent="0.25">
      <c r="B27" s="42"/>
      <c r="E27" s="184" t="s">
        <v>31</v>
      </c>
      <c r="F27" s="184"/>
      <c r="G27" s="184"/>
      <c r="H27" s="184"/>
      <c r="I27" s="184"/>
      <c r="J27" s="184"/>
      <c r="K27" s="184"/>
      <c r="R27" s="42"/>
      <c r="S27" s="42"/>
      <c r="T27" s="42"/>
      <c r="U27" s="42"/>
      <c r="V27" s="42"/>
      <c r="X27" s="42"/>
    </row>
    <row r="28" spans="2:24" ht="15.75" x14ac:dyDescent="0.25">
      <c r="B28" s="42"/>
      <c r="E28" s="10"/>
      <c r="F28" s="10"/>
      <c r="G28" s="181" t="s">
        <v>30</v>
      </c>
      <c r="H28" s="181"/>
      <c r="I28" s="181"/>
      <c r="J28" s="181"/>
      <c r="K28" s="181"/>
      <c r="L28" s="42"/>
      <c r="M28" s="42"/>
      <c r="N28" s="42"/>
      <c r="O28" s="42"/>
      <c r="P28" s="42"/>
      <c r="Q28" s="42"/>
      <c r="R28" s="42"/>
      <c r="S28" s="42"/>
      <c r="T28" s="42"/>
      <c r="U28" s="42"/>
      <c r="V28" s="42"/>
      <c r="X28" s="42"/>
    </row>
    <row r="29" spans="2:24" ht="15.75" x14ac:dyDescent="0.25">
      <c r="B29" s="42"/>
      <c r="E29" s="3"/>
      <c r="F29" s="3"/>
      <c r="G29" s="77">
        <f>ROUND(C$8*0.9,2)</f>
        <v>15.75</v>
      </c>
      <c r="H29" s="77">
        <f>ROUND(C$8*0.95,2)</f>
        <v>16.63</v>
      </c>
      <c r="I29" s="22">
        <f>C$8</f>
        <v>17.5</v>
      </c>
      <c r="J29" s="77">
        <f>ROUND(C$8*1.05,2)</f>
        <v>18.38</v>
      </c>
      <c r="K29" s="77">
        <f>ROUND(C$8*1.1,2)</f>
        <v>19.25</v>
      </c>
      <c r="L29" s="42"/>
      <c r="M29" s="68"/>
      <c r="N29" s="69"/>
      <c r="O29" s="68" t="s">
        <v>40</v>
      </c>
      <c r="P29" s="42"/>
      <c r="Q29" s="42"/>
      <c r="R29" s="3"/>
      <c r="S29" s="3"/>
      <c r="T29" s="3"/>
      <c r="U29" s="3"/>
      <c r="V29" s="3"/>
      <c r="X29" s="42"/>
    </row>
    <row r="30" spans="2:24" ht="15.75" x14ac:dyDescent="0.25">
      <c r="B30" s="42"/>
      <c r="E30" s="7"/>
      <c r="F30" s="7"/>
      <c r="G30" s="16" t="s">
        <v>16</v>
      </c>
      <c r="H30" s="16" t="s">
        <v>17</v>
      </c>
      <c r="I30" s="17" t="s">
        <v>18</v>
      </c>
      <c r="J30" s="16" t="s">
        <v>19</v>
      </c>
      <c r="K30" s="16" t="s">
        <v>20</v>
      </c>
      <c r="L30" s="3"/>
      <c r="M30" s="131"/>
      <c r="N30" s="70"/>
      <c r="O30" s="42" t="s">
        <v>41</v>
      </c>
      <c r="P30" s="3"/>
      <c r="Q30" s="3"/>
      <c r="R30" s="3"/>
      <c r="S30" s="3"/>
      <c r="T30" s="3"/>
      <c r="U30" s="3"/>
      <c r="V30" s="3"/>
      <c r="X30" s="42"/>
    </row>
    <row r="31" spans="2:24"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81">
        <f>MAX(0,C$9-(N$31*C$5))*C$8-C$12</f>
        <v>-842</v>
      </c>
      <c r="P31" s="3"/>
      <c r="Q31" s="3"/>
      <c r="R31" s="3"/>
      <c r="S31" s="3"/>
      <c r="T31" s="3"/>
      <c r="U31" s="3"/>
      <c r="X31" s="42"/>
    </row>
    <row r="32" spans="2:24" ht="15.75" x14ac:dyDescent="0.25">
      <c r="B32" s="42"/>
      <c r="C32" s="42"/>
      <c r="D32" s="3"/>
      <c r="E32" s="189"/>
      <c r="F32" s="77">
        <v>275</v>
      </c>
      <c r="G32" s="18">
        <f>F$32*G$29*C$5</f>
        <v>43312.5</v>
      </c>
      <c r="H32" s="18">
        <f>F$32*H$29*C$5</f>
        <v>45732.5</v>
      </c>
      <c r="I32" s="19">
        <f>F$32*I$29*C$5</f>
        <v>48125</v>
      </c>
      <c r="J32" s="18">
        <f>F$32*J$29*C$5</f>
        <v>50545</v>
      </c>
      <c r="K32" s="18">
        <f>F$32*K$29*C$5</f>
        <v>52937.5</v>
      </c>
      <c r="L32" s="3"/>
      <c r="M32" s="188"/>
      <c r="N32" s="34">
        <v>275</v>
      </c>
      <c r="O32" s="82">
        <f>MAX(0,C$9-(N$32*C$5))*C$8-C$12</f>
        <v>-842</v>
      </c>
      <c r="P32" s="3"/>
      <c r="Q32" s="3"/>
      <c r="R32" s="3"/>
      <c r="S32" s="3"/>
      <c r="T32" s="3"/>
      <c r="U32" s="3"/>
      <c r="V32" s="3"/>
      <c r="X32" s="42"/>
    </row>
    <row r="33" spans="2:24" ht="15.75" x14ac:dyDescent="0.25">
      <c r="B33" s="3"/>
      <c r="C33" s="3"/>
      <c r="D33" s="3"/>
      <c r="E33" s="189"/>
      <c r="F33" s="77">
        <v>250</v>
      </c>
      <c r="G33" s="18">
        <f>F$33*G$29*C$5</f>
        <v>39375</v>
      </c>
      <c r="H33" s="18">
        <f>F$33*H$29*C$5</f>
        <v>41575</v>
      </c>
      <c r="I33" s="19">
        <f>F$33*I$29*C$5</f>
        <v>43750</v>
      </c>
      <c r="J33" s="18">
        <f>F$33*J$29*C$5</f>
        <v>45950</v>
      </c>
      <c r="K33" s="18">
        <f>F$33*K$29*C$5</f>
        <v>48125</v>
      </c>
      <c r="L33" s="3"/>
      <c r="M33" s="188"/>
      <c r="N33" s="34">
        <v>250</v>
      </c>
      <c r="O33" s="82">
        <f>MAX(0,C$9-(N$33*C$5))*C$8-C$12</f>
        <v>-842</v>
      </c>
      <c r="P33" s="3"/>
      <c r="Q33" s="3"/>
      <c r="R33" s="3"/>
      <c r="S33" s="3"/>
      <c r="T33" s="3"/>
      <c r="U33" s="3"/>
      <c r="V33" s="3"/>
      <c r="X33" s="42"/>
    </row>
    <row r="34" spans="2:24" ht="15.75" x14ac:dyDescent="0.25">
      <c r="B34" s="3"/>
      <c r="E34" s="189"/>
      <c r="F34" s="77">
        <v>225</v>
      </c>
      <c r="G34" s="18">
        <f>F$34*G$29*C$5</f>
        <v>35437.5</v>
      </c>
      <c r="H34" s="18">
        <f>F$34*H$29*C$5</f>
        <v>37417.5</v>
      </c>
      <c r="I34" s="19">
        <f>F$34*I$29*C$5</f>
        <v>39375</v>
      </c>
      <c r="J34" s="18">
        <f>F$34*J$29*C$5</f>
        <v>41355</v>
      </c>
      <c r="K34" s="18">
        <f>F$34*K$29*C$5</f>
        <v>43312.5</v>
      </c>
      <c r="M34" s="188"/>
      <c r="N34" s="34">
        <v>225</v>
      </c>
      <c r="O34" s="82">
        <f>MAX(0,C$9-(N$34*C$5))*C$8-C$12</f>
        <v>-842</v>
      </c>
      <c r="R34" s="3"/>
      <c r="S34" s="3"/>
      <c r="T34" s="3"/>
      <c r="U34" s="3"/>
      <c r="V34" s="3"/>
      <c r="W34" s="42"/>
      <c r="X34" s="42"/>
    </row>
    <row r="35" spans="2:24" ht="15.75" x14ac:dyDescent="0.25">
      <c r="B35" s="3"/>
      <c r="E35" s="189"/>
      <c r="F35" s="15">
        <v>200</v>
      </c>
      <c r="G35" s="19">
        <f>F$35*G$29*C$5</f>
        <v>31500</v>
      </c>
      <c r="H35" s="19">
        <f>F$35*H$29*C$5</f>
        <v>33260</v>
      </c>
      <c r="I35" s="19">
        <f>F$35*I$29*C$5</f>
        <v>35000</v>
      </c>
      <c r="J35" s="19">
        <f>F$35*J$29*C$5</f>
        <v>36760</v>
      </c>
      <c r="K35" s="19">
        <f>F$35*K$29*C$5</f>
        <v>38500</v>
      </c>
      <c r="M35" s="188"/>
      <c r="N35" s="72">
        <v>200</v>
      </c>
      <c r="O35" s="83">
        <f>MAX(0,C$9-(N$35*C$5))*C$8-C$12</f>
        <v>908</v>
      </c>
      <c r="R35" s="3"/>
      <c r="S35" s="3"/>
      <c r="T35" s="3"/>
      <c r="U35" s="3"/>
      <c r="V35" s="3"/>
      <c r="W35" s="42"/>
      <c r="X35" s="42"/>
    </row>
    <row r="36" spans="2:24" ht="15.75" x14ac:dyDescent="0.25">
      <c r="B36" s="3"/>
      <c r="E36" s="189"/>
      <c r="F36" s="77">
        <v>175</v>
      </c>
      <c r="G36" s="18">
        <f>F$36*G$29*C$5</f>
        <v>27562.5</v>
      </c>
      <c r="H36" s="18">
        <f>F$36*H$29*C$5</f>
        <v>29102.5</v>
      </c>
      <c r="I36" s="19">
        <f>F$36*I$29*C$5</f>
        <v>30625</v>
      </c>
      <c r="J36" s="18">
        <f>F$36*J$29*C$5</f>
        <v>32165</v>
      </c>
      <c r="K36" s="18">
        <f>F$36*K$29*C$5</f>
        <v>33687.5</v>
      </c>
      <c r="M36" s="188"/>
      <c r="N36" s="34">
        <v>175</v>
      </c>
      <c r="O36" s="82">
        <f>MAX(0,C$9-(N$36*C$5))*C$8-C$12</f>
        <v>5283</v>
      </c>
      <c r="R36" s="3"/>
      <c r="S36" s="42"/>
      <c r="T36" s="42"/>
      <c r="U36" s="42"/>
      <c r="V36" s="3"/>
      <c r="W36" s="42"/>
      <c r="X36" s="42"/>
    </row>
    <row r="37" spans="2:24" ht="15.75" x14ac:dyDescent="0.25">
      <c r="B37" s="3"/>
      <c r="E37" s="189"/>
      <c r="F37" s="15">
        <v>150</v>
      </c>
      <c r="G37" s="19">
        <f>F$37*G$29*C$5</f>
        <v>23625</v>
      </c>
      <c r="H37" s="19">
        <f>F$37*H$29*C$5</f>
        <v>24945</v>
      </c>
      <c r="I37" s="19">
        <f>F$37*I$29*C$5</f>
        <v>26250</v>
      </c>
      <c r="J37" s="19">
        <f>F$37*J$29*C$5</f>
        <v>27570</v>
      </c>
      <c r="K37" s="19">
        <f>F$37*K$29*C$5</f>
        <v>28875</v>
      </c>
      <c r="M37" s="188"/>
      <c r="N37" s="72">
        <v>150</v>
      </c>
      <c r="O37" s="83">
        <f>MAX(0,C$9-(N$37*C$5))*C$8-C$12</f>
        <v>9658</v>
      </c>
      <c r="R37" s="3"/>
      <c r="S37" s="42"/>
      <c r="T37" s="42"/>
      <c r="U37" s="42"/>
      <c r="V37" s="3"/>
      <c r="W37" s="42"/>
      <c r="X37" s="42"/>
    </row>
    <row r="38" spans="2:24" ht="15.75" x14ac:dyDescent="0.25">
      <c r="B38" s="3"/>
      <c r="E38" s="189"/>
      <c r="F38" s="77">
        <v>125</v>
      </c>
      <c r="G38" s="18">
        <f>F$38*G$29*C$5</f>
        <v>19687.5</v>
      </c>
      <c r="H38" s="18">
        <f>F$38*H$29*C$5</f>
        <v>20787.5</v>
      </c>
      <c r="I38" s="19">
        <f>F$38*I$29*C$5</f>
        <v>21875</v>
      </c>
      <c r="J38" s="18">
        <f>F$38*J$29*C$5</f>
        <v>22975</v>
      </c>
      <c r="K38" s="18">
        <f>F$38*K$29*C$5</f>
        <v>24062.5</v>
      </c>
      <c r="M38" s="188"/>
      <c r="N38" s="34">
        <v>125</v>
      </c>
      <c r="O38" s="82">
        <f>MAX(0,C$9-(N$38*C$5))*C$8-C$12</f>
        <v>14033</v>
      </c>
      <c r="R38" s="3"/>
      <c r="S38" s="42"/>
      <c r="T38" s="42"/>
      <c r="U38" s="42"/>
      <c r="V38" s="3"/>
      <c r="W38" s="42"/>
      <c r="X38" s="42"/>
    </row>
    <row r="39" spans="2:24" ht="15.75" x14ac:dyDescent="0.25">
      <c r="B39" s="3"/>
      <c r="E39" s="11" t="s">
        <v>4</v>
      </c>
      <c r="F39" s="23">
        <f>C$16</f>
        <v>120</v>
      </c>
      <c r="G39" s="24">
        <f>F$39*G$29*C$5</f>
        <v>18900</v>
      </c>
      <c r="H39" s="24">
        <f>F$39*H$29*C$5</f>
        <v>19956</v>
      </c>
      <c r="I39" s="24">
        <f>F$39*I$29*C$5</f>
        <v>21000</v>
      </c>
      <c r="J39" s="24">
        <f>F$39*$J29*C$5</f>
        <v>22056</v>
      </c>
      <c r="K39" s="24">
        <f>F$39*K$29*C$5</f>
        <v>23100</v>
      </c>
      <c r="M39" s="142" t="s">
        <v>4</v>
      </c>
      <c r="N39" s="74">
        <f>C$16</f>
        <v>120</v>
      </c>
      <c r="O39" s="85">
        <f>MAX(0,C$9-(N$39*C$5))*C$8-C$12</f>
        <v>14908</v>
      </c>
      <c r="R39" s="3"/>
      <c r="S39" s="42"/>
      <c r="T39" s="42"/>
      <c r="U39" s="42"/>
      <c r="V39" s="3"/>
      <c r="W39" s="42"/>
      <c r="X39" s="42"/>
    </row>
    <row r="40" spans="2:24" ht="15.75" x14ac:dyDescent="0.25">
      <c r="B40" s="3"/>
      <c r="M40" s="76" t="s">
        <v>0</v>
      </c>
      <c r="N40" s="86">
        <f>C$16</f>
        <v>120</v>
      </c>
      <c r="O40" s="87">
        <f>MAX(0,C$13-(N$40*C$5))*F$12-M$12</f>
        <v>1626.0000000000002</v>
      </c>
      <c r="R40" s="3"/>
      <c r="S40" s="42"/>
      <c r="T40" s="42"/>
      <c r="U40" s="42"/>
      <c r="V40" s="3"/>
      <c r="W40" s="42"/>
      <c r="X40" s="42"/>
    </row>
    <row r="41" spans="2:24" ht="15.75" x14ac:dyDescent="0.25">
      <c r="B41" s="3"/>
      <c r="R41" s="3"/>
      <c r="S41" s="42"/>
      <c r="T41" s="42"/>
      <c r="U41" s="42"/>
      <c r="V41" s="3"/>
      <c r="W41" s="42"/>
      <c r="X41" s="42"/>
    </row>
    <row r="42" spans="2:24" ht="15.75" x14ac:dyDescent="0.25">
      <c r="B42" s="3"/>
      <c r="R42" s="3"/>
      <c r="S42" s="42"/>
      <c r="T42" s="42"/>
      <c r="U42" s="42"/>
      <c r="V42" s="3"/>
      <c r="W42" s="42"/>
      <c r="X42" s="42"/>
    </row>
    <row r="43" spans="2:24"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4"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13888</v>
      </c>
      <c r="N47" s="18">
        <f>F$47+O$31</f>
        <v>16528</v>
      </c>
      <c r="O47" s="19">
        <f>G$47+O$31</f>
        <v>19138</v>
      </c>
      <c r="P47" s="18">
        <f>H$47+O$31</f>
        <v>21778</v>
      </c>
      <c r="Q47" s="18">
        <f>I$47+O$31</f>
        <v>24388</v>
      </c>
      <c r="R47" s="3"/>
      <c r="S47" s="3"/>
      <c r="T47" s="3"/>
      <c r="U47" s="3"/>
      <c r="V47" s="3"/>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10830.5</v>
      </c>
      <c r="N48" s="18">
        <f>F$48+O$32</f>
        <v>13250.5</v>
      </c>
      <c r="O48" s="19">
        <f>G$48+O$32</f>
        <v>15643</v>
      </c>
      <c r="P48" s="18">
        <f>H$48+O$32</f>
        <v>18063</v>
      </c>
      <c r="Q48" s="18">
        <f>I$48+O$32</f>
        <v>20455.5</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7773</v>
      </c>
      <c r="N49" s="18">
        <f>F$49+O$33</f>
        <v>9973</v>
      </c>
      <c r="O49" s="19">
        <f>G$49+O$33</f>
        <v>12148</v>
      </c>
      <c r="P49" s="18">
        <f>H$49+O$33</f>
        <v>14348</v>
      </c>
      <c r="Q49" s="18">
        <f>I$49+O$33</f>
        <v>16523</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4715.5</v>
      </c>
      <c r="N50" s="18">
        <f>F$50+O$34</f>
        <v>6695.5</v>
      </c>
      <c r="O50" s="19">
        <f>G$50+O$34</f>
        <v>8653</v>
      </c>
      <c r="P50" s="18">
        <f>H$50+O$34</f>
        <v>10633</v>
      </c>
      <c r="Q50" s="18">
        <f>I$50+O$34</f>
        <v>12590.5</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3408</v>
      </c>
      <c r="N51" s="19">
        <f>F$51+O$35</f>
        <v>5168</v>
      </c>
      <c r="O51" s="19">
        <f>G$51+O$35</f>
        <v>6908</v>
      </c>
      <c r="P51" s="19">
        <f>H$51+O$35</f>
        <v>8668</v>
      </c>
      <c r="Q51" s="19">
        <f>I$51+O$35</f>
        <v>10408</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4725.5</v>
      </c>
      <c r="N52" s="18">
        <f>F$52+O$36</f>
        <v>6265.5</v>
      </c>
      <c r="O52" s="19">
        <f>G$52+O$36</f>
        <v>7788</v>
      </c>
      <c r="P52" s="18">
        <f>H$52+O$36</f>
        <v>9328</v>
      </c>
      <c r="Q52" s="18">
        <f>I$52+O$36</f>
        <v>10850.5</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6043</v>
      </c>
      <c r="N53" s="19">
        <f>F$53+O$37</f>
        <v>7363</v>
      </c>
      <c r="O53" s="19">
        <f>G$53+O$37</f>
        <v>8668</v>
      </c>
      <c r="P53" s="19">
        <f>H$53+O$37</f>
        <v>9988</v>
      </c>
      <c r="Q53" s="19">
        <f>I$53+O$37</f>
        <v>11293</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7360.5</v>
      </c>
      <c r="N54" s="18">
        <f>F$54+O$38</f>
        <v>8460.5</v>
      </c>
      <c r="O54" s="19">
        <f>G$54+O$38</f>
        <v>9548</v>
      </c>
      <c r="P54" s="18">
        <f>H$54+O$38</f>
        <v>10648</v>
      </c>
      <c r="Q54" s="18">
        <f>I$54+O$38</f>
        <v>11735.5</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7624</v>
      </c>
      <c r="N55" s="21">
        <f>F$55+O$39</f>
        <v>8680</v>
      </c>
      <c r="O55" s="21">
        <f>G$55+O$39</f>
        <v>9724</v>
      </c>
      <c r="P55" s="21">
        <f>H$55+O$39</f>
        <v>10780</v>
      </c>
      <c r="Q55" s="21">
        <f>I$55+O$39</f>
        <v>11824</v>
      </c>
      <c r="R55" s="3"/>
      <c r="S55" s="3"/>
      <c r="T55" s="3"/>
      <c r="U55" s="3"/>
      <c r="V55" s="3"/>
    </row>
    <row r="56" spans="2:22" ht="15.75" x14ac:dyDescent="0.25">
      <c r="B56" s="3"/>
      <c r="C56" s="140"/>
      <c r="D56" s="138"/>
      <c r="E56" s="139"/>
      <c r="F56" s="139"/>
      <c r="G56" s="139"/>
      <c r="H56" s="139"/>
      <c r="I56" s="139"/>
      <c r="J56" s="3"/>
      <c r="K56" s="11" t="s">
        <v>0</v>
      </c>
      <c r="L56" s="30">
        <f>C$16</f>
        <v>120</v>
      </c>
      <c r="M56" s="31">
        <f>E$55+O$40</f>
        <v>-5658</v>
      </c>
      <c r="N56" s="31">
        <f>F$55+O$40</f>
        <v>-4602</v>
      </c>
      <c r="O56" s="31">
        <f>G$55+O$40</f>
        <v>-3558</v>
      </c>
      <c r="P56" s="31">
        <f>H$55+O$40</f>
        <v>-2502</v>
      </c>
      <c r="Q56" s="31">
        <f>I$55+O$40</f>
        <v>-1457.9999999999998</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JQIqfl7w/n0scUECbKwdp6H5h1j4UbjujpPCCtXOvbV4MBRZdwC0RB9EVib8cKVgbAx3W3tef3aW0tDbtW9b9g==" saltValue="LhD0sHHNypjiTTaSXfu6ig==" spinCount="100000" sheet="1" objects="1" scenarios="1"/>
  <mergeCells count="17">
    <mergeCell ref="G28:K28"/>
    <mergeCell ref="C47:C54"/>
    <mergeCell ref="K47:K54"/>
    <mergeCell ref="E31:E38"/>
    <mergeCell ref="M31:M38"/>
    <mergeCell ref="E43:I43"/>
    <mergeCell ref="M43:Q43"/>
    <mergeCell ref="E44:I44"/>
    <mergeCell ref="M44:Q44"/>
    <mergeCell ref="B2:C2"/>
    <mergeCell ref="B3:C3"/>
    <mergeCell ref="G4:M4"/>
    <mergeCell ref="E27:K27"/>
    <mergeCell ref="E5:F5"/>
    <mergeCell ref="G5:M5"/>
    <mergeCell ref="G18:O18"/>
    <mergeCell ref="G19:O19"/>
  </mergeCells>
  <dataValidations count="2">
    <dataValidation type="list" allowBlank="1" showInputMessage="1" showErrorMessage="1" sqref="C7">
      <formula1>P.E.</formula1>
    </dataValidation>
    <dataValidation type="list" allowBlank="1" showInputMessage="1" showErrorMessage="1" sqref="C6">
      <formula1>CLEVEL</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7"/>
  <sheetViews>
    <sheetView zoomScale="120" zoomScaleNormal="120" workbookViewId="0">
      <selection activeCell="R35" sqref="R35"/>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2: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2:24" ht="15.75" x14ac:dyDescent="0.25">
      <c r="B4" s="10" t="s">
        <v>2</v>
      </c>
      <c r="C4" s="39">
        <v>290</v>
      </c>
      <c r="D4" s="42"/>
      <c r="E4" s="43"/>
      <c r="F4" s="43"/>
      <c r="G4" s="183" t="s">
        <v>21</v>
      </c>
      <c r="H4" s="183"/>
      <c r="I4" s="183"/>
      <c r="J4" s="183"/>
      <c r="K4" s="183"/>
      <c r="L4" s="183"/>
      <c r="M4" s="183"/>
      <c r="N4" s="42"/>
      <c r="O4" s="42"/>
      <c r="W4" s="42"/>
      <c r="X4" s="42"/>
    </row>
    <row r="5" spans="2:24" ht="15.75" x14ac:dyDescent="0.25">
      <c r="B5" s="38" t="s">
        <v>23</v>
      </c>
      <c r="C5" s="105">
        <v>10</v>
      </c>
      <c r="D5" s="42"/>
      <c r="E5" s="185" t="s">
        <v>33</v>
      </c>
      <c r="F5" s="186"/>
      <c r="G5" s="181" t="s">
        <v>22</v>
      </c>
      <c r="H5" s="181"/>
      <c r="I5" s="181"/>
      <c r="J5" s="181"/>
      <c r="K5" s="181"/>
      <c r="L5" s="181"/>
      <c r="M5" s="181"/>
      <c r="N5" s="42"/>
      <c r="O5" s="42"/>
      <c r="W5" s="42"/>
      <c r="X5" s="42"/>
    </row>
    <row r="6" spans="2:24" ht="15.75" x14ac:dyDescent="0.25">
      <c r="B6" s="3" t="s">
        <v>5</v>
      </c>
      <c r="C6" s="40">
        <v>0.75</v>
      </c>
      <c r="D6" s="42"/>
      <c r="E6" s="79" t="s">
        <v>32</v>
      </c>
      <c r="F6" s="34" t="s">
        <v>27</v>
      </c>
      <c r="G6" s="89">
        <v>0.75</v>
      </c>
      <c r="H6" s="90">
        <v>0.7</v>
      </c>
      <c r="I6" s="91">
        <v>0.65</v>
      </c>
      <c r="J6" s="91">
        <v>0.6</v>
      </c>
      <c r="K6" s="91">
        <v>0.55000000000000004</v>
      </c>
      <c r="L6" s="91">
        <v>0.5</v>
      </c>
      <c r="M6" s="5" t="s">
        <v>0</v>
      </c>
      <c r="N6" s="42"/>
      <c r="O6" s="42"/>
      <c r="W6" s="42"/>
      <c r="X6" s="42"/>
    </row>
    <row r="7" spans="2:24" ht="15.75" x14ac:dyDescent="0.25">
      <c r="B7" s="3" t="s">
        <v>9</v>
      </c>
      <c r="C7" s="106">
        <v>100</v>
      </c>
      <c r="D7" s="42"/>
      <c r="E7" s="44">
        <v>100</v>
      </c>
      <c r="F7" s="45">
        <v>17.5</v>
      </c>
      <c r="G7" s="8">
        <v>87.2</v>
      </c>
      <c r="H7" s="8">
        <v>59.2</v>
      </c>
      <c r="I7" s="8">
        <v>43.2</v>
      </c>
      <c r="J7" s="8">
        <v>29.1</v>
      </c>
      <c r="K7" s="8">
        <v>22</v>
      </c>
      <c r="L7" s="8">
        <v>15.2</v>
      </c>
      <c r="M7" s="46" t="s">
        <v>1</v>
      </c>
      <c r="N7" s="42"/>
      <c r="O7" s="42"/>
      <c r="W7" s="42"/>
      <c r="X7" s="42"/>
    </row>
    <row r="8" spans="2:24" ht="15.75" customHeight="1" x14ac:dyDescent="0.25">
      <c r="B8" s="3" t="s">
        <v>11</v>
      </c>
      <c r="C8" s="61">
        <f>IF(C$7=100,F$7,IF(C$7=95,F$8,IF(C$7=90,F$9,IF(C$7=85,F$10,IF(C$7=80,F$11)))))</f>
        <v>17.5</v>
      </c>
      <c r="D8" s="42"/>
      <c r="E8" s="35">
        <v>95</v>
      </c>
      <c r="F8" s="36">
        <v>16.63</v>
      </c>
      <c r="G8" s="8">
        <v>82.8</v>
      </c>
      <c r="H8" s="8">
        <v>56.3</v>
      </c>
      <c r="I8" s="8">
        <v>41</v>
      </c>
      <c r="J8" s="8">
        <v>27.6</v>
      </c>
      <c r="K8" s="8">
        <v>21</v>
      </c>
      <c r="L8" s="8" t="s">
        <v>1</v>
      </c>
      <c r="M8" s="6" t="s">
        <v>1</v>
      </c>
      <c r="N8" s="42"/>
      <c r="O8" s="42"/>
      <c r="W8" s="42"/>
      <c r="X8" s="42"/>
    </row>
    <row r="9" spans="2:24" ht="15.75" x14ac:dyDescent="0.25">
      <c r="B9" s="3" t="s">
        <v>6</v>
      </c>
      <c r="C9" s="62">
        <f>C$4*C$6*C$5</f>
        <v>2175</v>
      </c>
      <c r="D9" s="42"/>
      <c r="E9" s="35">
        <v>90</v>
      </c>
      <c r="F9" s="36">
        <v>15.75</v>
      </c>
      <c r="G9" s="8">
        <v>78.5</v>
      </c>
      <c r="H9" s="8">
        <v>53.3</v>
      </c>
      <c r="I9" s="8">
        <v>38.9</v>
      </c>
      <c r="J9" s="8">
        <v>26.2</v>
      </c>
      <c r="K9" s="8" t="s">
        <v>1</v>
      </c>
      <c r="L9" s="8" t="s">
        <v>1</v>
      </c>
      <c r="M9" s="6" t="s">
        <v>1</v>
      </c>
      <c r="N9" s="42"/>
      <c r="O9" s="42"/>
      <c r="W9" s="42"/>
      <c r="X9" s="42"/>
    </row>
    <row r="10" spans="2:24" ht="15.75" x14ac:dyDescent="0.25">
      <c r="B10" s="3" t="s">
        <v>25</v>
      </c>
      <c r="C10" s="63">
        <f>C$9*C$8</f>
        <v>38062.5</v>
      </c>
      <c r="D10" s="42"/>
      <c r="E10" s="35">
        <v>85</v>
      </c>
      <c r="F10" s="36">
        <v>14.88</v>
      </c>
      <c r="G10" s="8">
        <v>74.099999999999994</v>
      </c>
      <c r="H10" s="8">
        <v>50.3</v>
      </c>
      <c r="I10" s="8">
        <v>36.700000000000003</v>
      </c>
      <c r="J10" s="8">
        <v>24.7</v>
      </c>
      <c r="K10" s="8" t="s">
        <v>1</v>
      </c>
      <c r="L10" s="8" t="s">
        <v>1</v>
      </c>
      <c r="M10" s="6" t="s">
        <v>1</v>
      </c>
      <c r="N10" s="42"/>
      <c r="O10" s="42"/>
      <c r="W10" s="42"/>
      <c r="X10" s="42"/>
    </row>
    <row r="11" spans="2: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87.2</v>
      </c>
      <c r="D11" s="42"/>
      <c r="E11" s="35">
        <v>80</v>
      </c>
      <c r="F11" s="36">
        <v>14</v>
      </c>
      <c r="G11" s="8">
        <v>69.7</v>
      </c>
      <c r="H11" s="8">
        <v>47.4</v>
      </c>
      <c r="I11" s="8">
        <v>34.6</v>
      </c>
      <c r="J11" s="8" t="s">
        <v>1</v>
      </c>
      <c r="K11" s="8" t="s">
        <v>1</v>
      </c>
      <c r="L11" s="8" t="s">
        <v>1</v>
      </c>
      <c r="M11" s="6" t="s">
        <v>1</v>
      </c>
      <c r="N11" s="42"/>
      <c r="O11" s="42"/>
      <c r="W11" s="42"/>
      <c r="X11" s="42"/>
    </row>
    <row r="12" spans="2:24" ht="15.75" x14ac:dyDescent="0.25">
      <c r="B12" s="3" t="s">
        <v>13</v>
      </c>
      <c r="C12" s="65">
        <f>C$11*C$5</f>
        <v>872</v>
      </c>
      <c r="D12" s="42"/>
      <c r="E12" s="16">
        <v>55</v>
      </c>
      <c r="F12" s="37">
        <v>9.6300000000000008</v>
      </c>
      <c r="G12" s="8" t="s">
        <v>1</v>
      </c>
      <c r="H12" s="8" t="s">
        <v>1</v>
      </c>
      <c r="I12" s="8" t="s">
        <v>1</v>
      </c>
      <c r="J12" s="8" t="s">
        <v>1</v>
      </c>
      <c r="K12" s="8" t="s">
        <v>1</v>
      </c>
      <c r="L12" s="8" t="s">
        <v>1</v>
      </c>
      <c r="M12" s="9">
        <v>300</v>
      </c>
      <c r="N12" s="42"/>
      <c r="O12" s="42"/>
      <c r="W12" s="42"/>
      <c r="X12" s="42"/>
    </row>
    <row r="13" spans="2:24" ht="15.75" x14ac:dyDescent="0.25">
      <c r="B13" s="3" t="s">
        <v>14</v>
      </c>
      <c r="C13" s="63">
        <f>0.5*C$4*C$5</f>
        <v>1450</v>
      </c>
      <c r="D13" s="3"/>
      <c r="E13" s="3"/>
      <c r="F13" s="3"/>
      <c r="G13" s="3"/>
      <c r="H13" s="42"/>
      <c r="I13" s="42"/>
      <c r="J13" s="42"/>
      <c r="K13" s="42"/>
      <c r="L13" s="42"/>
      <c r="M13" s="42"/>
      <c r="N13" s="42"/>
      <c r="O13" s="42"/>
      <c r="W13" s="42"/>
      <c r="X13" s="42"/>
    </row>
    <row r="14" spans="2:24" ht="15.75" x14ac:dyDescent="0.25">
      <c r="B14" s="32" t="s">
        <v>26</v>
      </c>
      <c r="C14" s="66">
        <f>C$13*F$12</f>
        <v>13963.500000000002</v>
      </c>
      <c r="D14" s="3"/>
      <c r="E14" s="3"/>
      <c r="F14" s="3"/>
      <c r="G14" s="3"/>
      <c r="H14" s="42"/>
      <c r="I14" s="42"/>
      <c r="J14" s="42"/>
      <c r="K14" s="42"/>
      <c r="L14" s="42"/>
      <c r="M14" s="42"/>
      <c r="N14" s="42"/>
      <c r="O14" s="42"/>
      <c r="W14" s="42"/>
      <c r="X14" s="42"/>
    </row>
    <row r="15" spans="2:24" ht="15.75" x14ac:dyDescent="0.25">
      <c r="B15" s="33" t="s">
        <v>28</v>
      </c>
      <c r="C15" s="67">
        <f>M$12</f>
        <v>300</v>
      </c>
      <c r="D15" s="3"/>
      <c r="E15" s="3"/>
      <c r="F15" s="3"/>
      <c r="G15" s="3"/>
      <c r="H15" s="42"/>
      <c r="I15" s="42"/>
      <c r="J15" s="42"/>
      <c r="K15" s="42"/>
      <c r="L15" s="42"/>
      <c r="M15" s="42"/>
      <c r="N15" s="42"/>
      <c r="O15" s="42"/>
      <c r="W15" s="42"/>
      <c r="X15" s="42"/>
    </row>
    <row r="16" spans="2: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c r="X18" s="42"/>
    </row>
    <row r="19" spans="2:24" ht="15.75" x14ac:dyDescent="0.25">
      <c r="B19" s="42"/>
      <c r="E19" s="3"/>
      <c r="F19" s="10"/>
      <c r="G19" s="191" t="s">
        <v>3</v>
      </c>
      <c r="H19" s="191"/>
      <c r="I19" s="191"/>
      <c r="J19" s="191"/>
      <c r="K19" s="191"/>
      <c r="L19" s="191"/>
      <c r="M19" s="191"/>
      <c r="N19" s="191"/>
      <c r="O19" s="191"/>
      <c r="P19" s="42"/>
      <c r="Q19" s="42"/>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c r="X20" s="42"/>
    </row>
    <row r="21" spans="2:24"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c r="X22" s="42"/>
    </row>
    <row r="23" spans="2:24"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42"/>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T24" s="42"/>
      <c r="U24" s="42"/>
      <c r="V24" s="42"/>
      <c r="W24" s="42"/>
      <c r="X24" s="42"/>
    </row>
    <row r="25" spans="2:24" ht="15.75" x14ac:dyDescent="0.25">
      <c r="B25" s="42"/>
      <c r="F25" s="42"/>
      <c r="R25" s="42"/>
      <c r="S25" s="42"/>
      <c r="T25" s="42"/>
      <c r="U25" s="42"/>
      <c r="V25" s="42"/>
      <c r="W25" s="42"/>
      <c r="X25" s="42"/>
    </row>
    <row r="26" spans="2:24" ht="15.75" customHeight="1" x14ac:dyDescent="0.25">
      <c r="B26" s="42"/>
      <c r="F26" s="3"/>
      <c r="R26" s="42"/>
      <c r="S26" s="42"/>
      <c r="T26" s="42"/>
      <c r="U26" s="42"/>
      <c r="V26" s="42"/>
      <c r="X26" s="42"/>
    </row>
    <row r="27" spans="2:24" ht="15.75" x14ac:dyDescent="0.25">
      <c r="B27" s="42"/>
      <c r="E27" s="184" t="s">
        <v>31</v>
      </c>
      <c r="F27" s="184"/>
      <c r="G27" s="184"/>
      <c r="H27" s="184"/>
      <c r="I27" s="184"/>
      <c r="J27" s="184"/>
      <c r="K27" s="184"/>
      <c r="R27" s="42"/>
      <c r="S27" s="42"/>
      <c r="T27" s="42"/>
      <c r="U27" s="42"/>
      <c r="V27" s="42"/>
      <c r="X27" s="42"/>
    </row>
    <row r="28" spans="2:24" ht="15.75" x14ac:dyDescent="0.25">
      <c r="B28" s="42"/>
      <c r="E28" s="10"/>
      <c r="F28" s="10"/>
      <c r="G28" s="181" t="s">
        <v>30</v>
      </c>
      <c r="H28" s="181"/>
      <c r="I28" s="181"/>
      <c r="J28" s="181"/>
      <c r="K28" s="181"/>
      <c r="L28" s="42"/>
      <c r="M28" s="42"/>
      <c r="N28" s="42"/>
      <c r="O28" s="42"/>
      <c r="P28" s="42"/>
      <c r="Q28" s="42"/>
      <c r="R28" s="42"/>
      <c r="S28" s="42"/>
      <c r="T28" s="42"/>
      <c r="U28" s="42"/>
      <c r="V28" s="42"/>
      <c r="X28" s="42"/>
    </row>
    <row r="29" spans="2:24" ht="15.75" x14ac:dyDescent="0.25">
      <c r="B29" s="42"/>
      <c r="E29" s="3"/>
      <c r="F29" s="3"/>
      <c r="G29" s="77">
        <f>ROUND(C$8*0.9,2)</f>
        <v>15.75</v>
      </c>
      <c r="H29" s="77">
        <f>ROUND(C$8*0.95,2)</f>
        <v>16.63</v>
      </c>
      <c r="I29" s="22">
        <f>C$8</f>
        <v>17.5</v>
      </c>
      <c r="J29" s="77">
        <f>ROUND(C$8*1.05,2)</f>
        <v>18.38</v>
      </c>
      <c r="K29" s="77">
        <f>ROUND(C$8*1.1,2)</f>
        <v>19.25</v>
      </c>
      <c r="L29" s="42"/>
      <c r="M29" s="68"/>
      <c r="N29" s="69"/>
      <c r="O29" s="68" t="s">
        <v>40</v>
      </c>
      <c r="P29" s="42"/>
      <c r="Q29" s="42"/>
      <c r="R29" s="3"/>
      <c r="S29" s="3"/>
      <c r="T29" s="3"/>
      <c r="U29" s="3"/>
      <c r="V29" s="3"/>
      <c r="X29" s="42"/>
    </row>
    <row r="30" spans="2:24" ht="15.75" x14ac:dyDescent="0.25">
      <c r="B30" s="42"/>
      <c r="E30" s="7"/>
      <c r="F30" s="7"/>
      <c r="G30" s="16" t="s">
        <v>16</v>
      </c>
      <c r="H30" s="16" t="s">
        <v>17</v>
      </c>
      <c r="I30" s="17" t="s">
        <v>18</v>
      </c>
      <c r="J30" s="16" t="s">
        <v>19</v>
      </c>
      <c r="K30" s="16" t="s">
        <v>20</v>
      </c>
      <c r="L30" s="3"/>
      <c r="M30" s="131"/>
      <c r="N30" s="70"/>
      <c r="O30" s="42" t="s">
        <v>41</v>
      </c>
      <c r="P30" s="3"/>
      <c r="Q30" s="3"/>
      <c r="R30" s="3"/>
      <c r="S30" s="3"/>
      <c r="T30" s="3"/>
      <c r="U30" s="3"/>
      <c r="V30" s="3"/>
      <c r="X30" s="42"/>
    </row>
    <row r="31" spans="2:24"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81">
        <f>MAX(0,C$9-(N$31*C$5))*C$8-C$12</f>
        <v>-872</v>
      </c>
      <c r="P31" s="3"/>
      <c r="Q31" s="3"/>
      <c r="R31" s="3"/>
      <c r="S31" s="3"/>
      <c r="T31" s="3"/>
      <c r="U31" s="3"/>
      <c r="X31" s="42"/>
    </row>
    <row r="32" spans="2:24" ht="15.75" x14ac:dyDescent="0.25">
      <c r="B32" s="42"/>
      <c r="C32" s="42"/>
      <c r="D32" s="3"/>
      <c r="E32" s="189"/>
      <c r="F32" s="77">
        <v>275</v>
      </c>
      <c r="G32" s="18">
        <f>F$32*G$29*C$5</f>
        <v>43312.5</v>
      </c>
      <c r="H32" s="18">
        <f>F$32*H$29*C$5</f>
        <v>45732.5</v>
      </c>
      <c r="I32" s="19">
        <f>F$32*I$29*C$5</f>
        <v>48125</v>
      </c>
      <c r="J32" s="18">
        <f>F$32*J$29*C$5</f>
        <v>50545</v>
      </c>
      <c r="K32" s="18">
        <f>F$32*K$29*C$5</f>
        <v>52937.5</v>
      </c>
      <c r="L32" s="3"/>
      <c r="M32" s="188"/>
      <c r="N32" s="34">
        <v>275</v>
      </c>
      <c r="O32" s="82">
        <f>MAX(0,C$9-(N$32*C$5))*C$8-C$12</f>
        <v>-872</v>
      </c>
      <c r="P32" s="3"/>
      <c r="Q32" s="3"/>
      <c r="R32" s="3"/>
      <c r="S32" s="3"/>
      <c r="T32" s="3"/>
      <c r="U32" s="3"/>
      <c r="V32" s="3"/>
      <c r="X32" s="42"/>
    </row>
    <row r="33" spans="2:24" ht="15.75" x14ac:dyDescent="0.25">
      <c r="B33" s="3"/>
      <c r="C33" s="3"/>
      <c r="D33" s="3"/>
      <c r="E33" s="189"/>
      <c r="F33" s="77">
        <v>250</v>
      </c>
      <c r="G33" s="18">
        <f>F$33*G$29*C$5</f>
        <v>39375</v>
      </c>
      <c r="H33" s="18">
        <f>F$33*H$29*C$5</f>
        <v>41575</v>
      </c>
      <c r="I33" s="19">
        <f>F$33*I$29*C$5</f>
        <v>43750</v>
      </c>
      <c r="J33" s="18">
        <f>F$33*J$29*C$5</f>
        <v>45950</v>
      </c>
      <c r="K33" s="18">
        <f>F$33*K$29*C$5</f>
        <v>48125</v>
      </c>
      <c r="L33" s="3"/>
      <c r="M33" s="188"/>
      <c r="N33" s="34">
        <v>250</v>
      </c>
      <c r="O33" s="82">
        <f>MAX(0,C$9-(N$33*C$5))*C$8-C$12</f>
        <v>-872</v>
      </c>
      <c r="P33" s="3"/>
      <c r="Q33" s="3"/>
      <c r="R33" s="3"/>
      <c r="S33" s="3"/>
      <c r="T33" s="3"/>
      <c r="U33" s="3"/>
      <c r="V33" s="3"/>
      <c r="X33" s="42"/>
    </row>
    <row r="34" spans="2:24" ht="15.75" x14ac:dyDescent="0.25">
      <c r="B34" s="3"/>
      <c r="E34" s="189"/>
      <c r="F34" s="77">
        <v>225</v>
      </c>
      <c r="G34" s="18">
        <f>F$34*G$29*C$5</f>
        <v>35437.5</v>
      </c>
      <c r="H34" s="18">
        <f>F$34*H$29*C$5</f>
        <v>37417.5</v>
      </c>
      <c r="I34" s="19">
        <f>F$34*I$29*C$5</f>
        <v>39375</v>
      </c>
      <c r="J34" s="18">
        <f>F$34*J$29*C$5</f>
        <v>41355</v>
      </c>
      <c r="K34" s="18">
        <f>F$34*K$29*C$5</f>
        <v>43312.5</v>
      </c>
      <c r="M34" s="188"/>
      <c r="N34" s="34">
        <v>225</v>
      </c>
      <c r="O34" s="82">
        <f>MAX(0,C$9-(N$34*C$5))*C$8-C$12</f>
        <v>-872</v>
      </c>
      <c r="R34" s="3"/>
      <c r="S34" s="3"/>
      <c r="T34" s="3"/>
      <c r="U34" s="3"/>
      <c r="V34" s="3"/>
      <c r="W34" s="42"/>
      <c r="X34" s="42"/>
    </row>
    <row r="35" spans="2:24" ht="15.75" x14ac:dyDescent="0.25">
      <c r="B35" s="3"/>
      <c r="E35" s="189"/>
      <c r="F35" s="15">
        <v>200</v>
      </c>
      <c r="G35" s="19">
        <f>F$35*G$29*C$5</f>
        <v>31500</v>
      </c>
      <c r="H35" s="19">
        <f>F$35*H$29*C$5</f>
        <v>33260</v>
      </c>
      <c r="I35" s="19">
        <f>F$35*I$29*C$5</f>
        <v>35000</v>
      </c>
      <c r="J35" s="19">
        <f>F$35*J$29*C$5</f>
        <v>36760</v>
      </c>
      <c r="K35" s="19">
        <f>F$35*K$29*C$5</f>
        <v>38500</v>
      </c>
      <c r="M35" s="188"/>
      <c r="N35" s="72">
        <v>200</v>
      </c>
      <c r="O35" s="83">
        <f>MAX(0,C$9-(N$35*C$5))*C$8-C$12</f>
        <v>2190.5</v>
      </c>
      <c r="R35" s="3"/>
      <c r="S35" s="3"/>
      <c r="T35" s="3"/>
      <c r="U35" s="3"/>
      <c r="V35" s="3"/>
      <c r="W35" s="42"/>
      <c r="X35" s="42"/>
    </row>
    <row r="36" spans="2:24" ht="15.75" x14ac:dyDescent="0.25">
      <c r="B36" s="3"/>
      <c r="E36" s="189"/>
      <c r="F36" s="77">
        <v>175</v>
      </c>
      <c r="G36" s="18">
        <f>F$36*G$29*C$5</f>
        <v>27562.5</v>
      </c>
      <c r="H36" s="18">
        <f>F$36*H$29*C$5</f>
        <v>29102.5</v>
      </c>
      <c r="I36" s="19">
        <f>F$36*I$29*C$5</f>
        <v>30625</v>
      </c>
      <c r="J36" s="18">
        <f>F$36*J$29*C$5</f>
        <v>32165</v>
      </c>
      <c r="K36" s="18">
        <f>F$36*K$29*C$5</f>
        <v>33687.5</v>
      </c>
      <c r="M36" s="188"/>
      <c r="N36" s="34">
        <v>175</v>
      </c>
      <c r="O36" s="82">
        <f>MAX(0,C$9-(N$36*C$5))*C$8-C$12</f>
        <v>6565.5</v>
      </c>
      <c r="R36" s="3"/>
      <c r="S36" s="42"/>
      <c r="T36" s="42"/>
      <c r="U36" s="42"/>
      <c r="V36" s="3"/>
      <c r="W36" s="42"/>
      <c r="X36" s="42"/>
    </row>
    <row r="37" spans="2:24" ht="15.75" x14ac:dyDescent="0.25">
      <c r="B37" s="3"/>
      <c r="E37" s="189"/>
      <c r="F37" s="15">
        <v>150</v>
      </c>
      <c r="G37" s="19">
        <f>F$37*G$29*C$5</f>
        <v>23625</v>
      </c>
      <c r="H37" s="19">
        <f>F$37*H$29*C$5</f>
        <v>24945</v>
      </c>
      <c r="I37" s="19">
        <f>F$37*I$29*C$5</f>
        <v>26250</v>
      </c>
      <c r="J37" s="19">
        <f>F$37*J$29*C$5</f>
        <v>27570</v>
      </c>
      <c r="K37" s="19">
        <f>F$37*K$29*C$5</f>
        <v>28875</v>
      </c>
      <c r="M37" s="188"/>
      <c r="N37" s="72">
        <v>150</v>
      </c>
      <c r="O37" s="83">
        <f>MAX(0,C$9-(N$37*C$5))*C$8-C$12</f>
        <v>10940.5</v>
      </c>
      <c r="R37" s="3"/>
      <c r="S37" s="42"/>
      <c r="T37" s="42"/>
      <c r="U37" s="42"/>
      <c r="V37" s="3"/>
      <c r="W37" s="42"/>
      <c r="X37" s="42"/>
    </row>
    <row r="38" spans="2:24" ht="15.75" x14ac:dyDescent="0.25">
      <c r="B38" s="3"/>
      <c r="E38" s="189"/>
      <c r="F38" s="77">
        <v>125</v>
      </c>
      <c r="G38" s="18">
        <f>F$38*G$29*C$5</f>
        <v>19687.5</v>
      </c>
      <c r="H38" s="18">
        <f>F$38*H$29*C$5</f>
        <v>20787.5</v>
      </c>
      <c r="I38" s="19">
        <f>F$38*I$29*C$5</f>
        <v>21875</v>
      </c>
      <c r="J38" s="18">
        <f>F$38*J$29*C$5</f>
        <v>22975</v>
      </c>
      <c r="K38" s="18">
        <f>F$38*K$29*C$5</f>
        <v>24062.5</v>
      </c>
      <c r="M38" s="188"/>
      <c r="N38" s="34">
        <v>125</v>
      </c>
      <c r="O38" s="82">
        <f>MAX(0,C$9-(N$38*C$5))*C$8-C$12</f>
        <v>15315.5</v>
      </c>
      <c r="R38" s="3"/>
      <c r="S38" s="42"/>
      <c r="T38" s="42"/>
      <c r="U38" s="42"/>
      <c r="V38" s="3"/>
      <c r="W38" s="42"/>
      <c r="X38" s="42"/>
    </row>
    <row r="39" spans="2:24" ht="15.75" x14ac:dyDescent="0.25">
      <c r="B39" s="3"/>
      <c r="E39" s="11" t="s">
        <v>4</v>
      </c>
      <c r="F39" s="23">
        <f>C$16</f>
        <v>120</v>
      </c>
      <c r="G39" s="24">
        <f>F$39*G$29*C$5</f>
        <v>18900</v>
      </c>
      <c r="H39" s="24">
        <f>F$39*H$29*C$5</f>
        <v>19956</v>
      </c>
      <c r="I39" s="24">
        <f>F$39*I$29*C$5</f>
        <v>21000</v>
      </c>
      <c r="J39" s="24">
        <f>F$39*$J29*C$5</f>
        <v>22056</v>
      </c>
      <c r="K39" s="24">
        <f>F$39*K$29*C$5</f>
        <v>23100</v>
      </c>
      <c r="M39" s="142" t="s">
        <v>4</v>
      </c>
      <c r="N39" s="74">
        <f>C$16</f>
        <v>120</v>
      </c>
      <c r="O39" s="85">
        <f>MAX(0,C$9-(N$39*C$5))*C$8-C$12</f>
        <v>16190.5</v>
      </c>
      <c r="R39" s="3"/>
      <c r="S39" s="42"/>
      <c r="T39" s="42"/>
      <c r="U39" s="42"/>
      <c r="V39" s="3"/>
      <c r="W39" s="42"/>
      <c r="X39" s="42"/>
    </row>
    <row r="40" spans="2:24" ht="15.75" x14ac:dyDescent="0.25">
      <c r="B40" s="3"/>
      <c r="M40" s="76" t="s">
        <v>0</v>
      </c>
      <c r="N40" s="86">
        <f>C$16</f>
        <v>120</v>
      </c>
      <c r="O40" s="87">
        <f>MAX(0,C$13-(N$40*C$5))*F$12-M$12</f>
        <v>2107.5</v>
      </c>
      <c r="R40" s="3"/>
      <c r="S40" s="42"/>
      <c r="T40" s="42"/>
      <c r="U40" s="42"/>
      <c r="V40" s="3"/>
      <c r="W40" s="42"/>
      <c r="X40" s="42"/>
    </row>
    <row r="41" spans="2:24" ht="15.75" x14ac:dyDescent="0.25">
      <c r="B41" s="3"/>
      <c r="R41" s="3"/>
      <c r="S41" s="42"/>
      <c r="T41" s="42"/>
      <c r="U41" s="42"/>
      <c r="V41" s="3"/>
      <c r="W41" s="42"/>
      <c r="X41" s="42"/>
    </row>
    <row r="42" spans="2:24" ht="15.75" x14ac:dyDescent="0.25">
      <c r="B42" s="3"/>
      <c r="R42" s="3"/>
      <c r="S42" s="42"/>
      <c r="T42" s="42"/>
      <c r="U42" s="42"/>
      <c r="V42" s="3"/>
      <c r="W42" s="42"/>
      <c r="X42" s="42"/>
    </row>
    <row r="43" spans="2:24"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4"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13858</v>
      </c>
      <c r="N47" s="18">
        <f>F$47+O$31</f>
        <v>16498</v>
      </c>
      <c r="O47" s="19">
        <f>G$47+O$31</f>
        <v>19108</v>
      </c>
      <c r="P47" s="18">
        <f>H$47+O$31</f>
        <v>21748</v>
      </c>
      <c r="Q47" s="18">
        <f>I$47+O$31</f>
        <v>24358</v>
      </c>
      <c r="R47" s="3"/>
      <c r="S47" s="3"/>
      <c r="T47" s="3"/>
      <c r="U47" s="3"/>
      <c r="V47" s="3"/>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10800.5</v>
      </c>
      <c r="N48" s="18">
        <f>F$48+O$32</f>
        <v>13220.5</v>
      </c>
      <c r="O48" s="19">
        <f>G$48+O$32</f>
        <v>15613</v>
      </c>
      <c r="P48" s="18">
        <f>H$48+O$32</f>
        <v>18033</v>
      </c>
      <c r="Q48" s="18">
        <f>I$48+O$32</f>
        <v>20425.5</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7743</v>
      </c>
      <c r="N49" s="18">
        <f>F$49+O$33</f>
        <v>9943</v>
      </c>
      <c r="O49" s="19">
        <f>G$49+O$33</f>
        <v>12118</v>
      </c>
      <c r="P49" s="18">
        <f>H$49+O$33</f>
        <v>14318</v>
      </c>
      <c r="Q49" s="18">
        <f>I$49+O$33</f>
        <v>16493</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4685.5</v>
      </c>
      <c r="N50" s="18">
        <f>F$50+O$34</f>
        <v>6665.5</v>
      </c>
      <c r="O50" s="19">
        <f>G$50+O$34</f>
        <v>8623</v>
      </c>
      <c r="P50" s="18">
        <f>H$50+O$34</f>
        <v>10603</v>
      </c>
      <c r="Q50" s="18">
        <f>I$50+O$34</f>
        <v>12560.5</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4690.5</v>
      </c>
      <c r="N51" s="19">
        <f>F$51+O$35</f>
        <v>6450.5</v>
      </c>
      <c r="O51" s="19">
        <f>G$51+O$35</f>
        <v>8190.5</v>
      </c>
      <c r="P51" s="19">
        <f>H$51+O$35</f>
        <v>9950.5</v>
      </c>
      <c r="Q51" s="19">
        <f>I$51+O$35</f>
        <v>11690.5</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6008</v>
      </c>
      <c r="N52" s="18">
        <f>F$52+O$36</f>
        <v>7548</v>
      </c>
      <c r="O52" s="19">
        <f>G$52+O$36</f>
        <v>9070.5</v>
      </c>
      <c r="P52" s="18">
        <f>H$52+O$36</f>
        <v>10610.5</v>
      </c>
      <c r="Q52" s="18">
        <f>I$52+O$36</f>
        <v>12133</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7325.5</v>
      </c>
      <c r="N53" s="19">
        <f>F$53+O$37</f>
        <v>8645.5</v>
      </c>
      <c r="O53" s="19">
        <f>G$53+O$37</f>
        <v>9950.5</v>
      </c>
      <c r="P53" s="19">
        <f>H$53+O$37</f>
        <v>11270.5</v>
      </c>
      <c r="Q53" s="19">
        <f>I$53+O$37</f>
        <v>12575.5</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8643</v>
      </c>
      <c r="N54" s="18">
        <f>F$54+O$38</f>
        <v>9743</v>
      </c>
      <c r="O54" s="19">
        <f>G$54+O$38</f>
        <v>10830.5</v>
      </c>
      <c r="P54" s="18">
        <f>H$54+O$38</f>
        <v>11930.5</v>
      </c>
      <c r="Q54" s="18">
        <f>I$54+O$38</f>
        <v>13018</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8906.5</v>
      </c>
      <c r="N55" s="21">
        <f>F$55+O$39</f>
        <v>9962.5</v>
      </c>
      <c r="O55" s="21">
        <f>G$55+O$39</f>
        <v>11006.5</v>
      </c>
      <c r="P55" s="21">
        <f>H$55+O$39</f>
        <v>12062.5</v>
      </c>
      <c r="Q55" s="21">
        <f>I$55+O$39</f>
        <v>13106.5</v>
      </c>
      <c r="R55" s="3"/>
      <c r="S55" s="3"/>
      <c r="T55" s="3"/>
      <c r="U55" s="3"/>
      <c r="V55" s="3"/>
    </row>
    <row r="56" spans="2:22" ht="15.75" x14ac:dyDescent="0.25">
      <c r="B56" s="3"/>
      <c r="C56" s="140"/>
      <c r="D56" s="138"/>
      <c r="E56" s="139"/>
      <c r="F56" s="139"/>
      <c r="G56" s="139"/>
      <c r="H56" s="139"/>
      <c r="I56" s="139"/>
      <c r="J56" s="3"/>
      <c r="K56" s="11" t="s">
        <v>0</v>
      </c>
      <c r="L56" s="30">
        <f>C$16</f>
        <v>120</v>
      </c>
      <c r="M56" s="31">
        <f>E$55+O$40</f>
        <v>-5176.5</v>
      </c>
      <c r="N56" s="31">
        <f>F$55+O$40</f>
        <v>-4120.5</v>
      </c>
      <c r="O56" s="31">
        <f>G$55+O$40</f>
        <v>-3076.5</v>
      </c>
      <c r="P56" s="31">
        <f>H$55+O$40</f>
        <v>-2020.5</v>
      </c>
      <c r="Q56" s="31">
        <f>I$55+O$40</f>
        <v>-976.5</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s1ZTR6xaOlTM7l/iNund5GWW7zEnWVF7CGZPmMpgRo4wY39nUixdYh/Zz2Zs7Ayg/SMezTkBGS1HG8KgXM2A2Q==" saltValue="eYQ1L5EXvh0AlcsgKADMPg==" spinCount="100000" sheet="1" objects="1" scenarios="1"/>
  <mergeCells count="17">
    <mergeCell ref="G28:K28"/>
    <mergeCell ref="C47:C54"/>
    <mergeCell ref="K47:K54"/>
    <mergeCell ref="E31:E38"/>
    <mergeCell ref="M31:M38"/>
    <mergeCell ref="E43:I43"/>
    <mergeCell ref="M43:Q43"/>
    <mergeCell ref="E44:I44"/>
    <mergeCell ref="M44:Q44"/>
    <mergeCell ref="B2:C2"/>
    <mergeCell ref="B3:C3"/>
    <mergeCell ref="G4:M4"/>
    <mergeCell ref="E27:K27"/>
    <mergeCell ref="E5:F5"/>
    <mergeCell ref="G5:M5"/>
    <mergeCell ref="G18:O18"/>
    <mergeCell ref="G19:O19"/>
  </mergeCells>
  <dataValidations count="2">
    <dataValidation type="list" allowBlank="1" showInputMessage="1" showErrorMessage="1" sqref="C6">
      <formula1>CLEVEL</formula1>
    </dataValidation>
    <dataValidation type="list" allowBlank="1" showInputMessage="1" showErrorMessage="1" sqref="C7">
      <formula1>P.E.</formula1>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7"/>
  <sheetViews>
    <sheetView zoomScale="120" zoomScaleNormal="120" workbookViewId="0">
      <selection activeCell="Q34" sqref="Q34"/>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2: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2:24" ht="15.75" x14ac:dyDescent="0.25">
      <c r="B4" s="10" t="s">
        <v>2</v>
      </c>
      <c r="C4" s="39">
        <v>300</v>
      </c>
      <c r="D4" s="42"/>
      <c r="E4" s="43"/>
      <c r="F4" s="43"/>
      <c r="G4" s="183" t="s">
        <v>21</v>
      </c>
      <c r="H4" s="183"/>
      <c r="I4" s="183"/>
      <c r="J4" s="183"/>
      <c r="K4" s="183"/>
      <c r="L4" s="183"/>
      <c r="M4" s="183"/>
      <c r="N4" s="42"/>
      <c r="O4" s="42"/>
      <c r="W4" s="42"/>
      <c r="X4" s="42"/>
    </row>
    <row r="5" spans="2:24" ht="15.75" x14ac:dyDescent="0.25">
      <c r="B5" s="38" t="s">
        <v>23</v>
      </c>
      <c r="C5" s="105">
        <v>10</v>
      </c>
      <c r="D5" s="42"/>
      <c r="E5" s="185" t="s">
        <v>33</v>
      </c>
      <c r="F5" s="186"/>
      <c r="G5" s="181" t="s">
        <v>22</v>
      </c>
      <c r="H5" s="181"/>
      <c r="I5" s="181"/>
      <c r="J5" s="181"/>
      <c r="K5" s="181"/>
      <c r="L5" s="181"/>
      <c r="M5" s="181"/>
      <c r="N5" s="42"/>
      <c r="O5" s="42"/>
      <c r="W5" s="42"/>
      <c r="X5" s="42"/>
    </row>
    <row r="6" spans="2:24" ht="15.75" x14ac:dyDescent="0.25">
      <c r="B6" s="3" t="s">
        <v>5</v>
      </c>
      <c r="C6" s="40">
        <v>0.75</v>
      </c>
      <c r="D6" s="42"/>
      <c r="E6" s="79" t="s">
        <v>32</v>
      </c>
      <c r="F6" s="34" t="s">
        <v>27</v>
      </c>
      <c r="G6" s="89">
        <v>0.75</v>
      </c>
      <c r="H6" s="90">
        <v>0.7</v>
      </c>
      <c r="I6" s="91">
        <v>0.65</v>
      </c>
      <c r="J6" s="91">
        <v>0.6</v>
      </c>
      <c r="K6" s="91">
        <v>0.55000000000000004</v>
      </c>
      <c r="L6" s="91">
        <v>0.5</v>
      </c>
      <c r="M6" s="5" t="s">
        <v>0</v>
      </c>
      <c r="N6" s="42"/>
      <c r="O6" s="42"/>
      <c r="W6" s="42"/>
      <c r="X6" s="42"/>
    </row>
    <row r="7" spans="2:24" ht="15.75" x14ac:dyDescent="0.25">
      <c r="B7" s="3" t="s">
        <v>9</v>
      </c>
      <c r="C7" s="106">
        <v>100</v>
      </c>
      <c r="D7" s="42"/>
      <c r="E7" s="44">
        <v>100</v>
      </c>
      <c r="F7" s="45">
        <v>17.5</v>
      </c>
      <c r="G7" s="8">
        <v>90.2</v>
      </c>
      <c r="H7" s="8">
        <v>61.2</v>
      </c>
      <c r="I7" s="8">
        <v>44.7</v>
      </c>
      <c r="J7" s="8">
        <v>30.1</v>
      </c>
      <c r="K7" s="8">
        <v>22.8</v>
      </c>
      <c r="L7" s="8">
        <v>15.7</v>
      </c>
      <c r="M7" s="46" t="s">
        <v>1</v>
      </c>
      <c r="N7" s="42"/>
      <c r="O7" s="42"/>
      <c r="W7" s="42"/>
      <c r="X7" s="42"/>
    </row>
    <row r="8" spans="2:24" ht="15.75" customHeight="1" x14ac:dyDescent="0.25">
      <c r="B8" s="3" t="s">
        <v>11</v>
      </c>
      <c r="C8" s="61">
        <f>IF(C$7=100,F$7,IF(C$7=95,F$8,IF(C$7=90,F$9,IF(C$7=85,F$10,IF(C$7=80,F$11)))))</f>
        <v>17.5</v>
      </c>
      <c r="D8" s="42"/>
      <c r="E8" s="35">
        <v>95</v>
      </c>
      <c r="F8" s="36">
        <v>16.63</v>
      </c>
      <c r="G8" s="8">
        <v>85.7</v>
      </c>
      <c r="H8" s="8">
        <v>58.2</v>
      </c>
      <c r="I8" s="8">
        <v>42.5</v>
      </c>
      <c r="J8" s="8">
        <v>28.6</v>
      </c>
      <c r="K8" s="8">
        <v>21.7</v>
      </c>
      <c r="L8" s="8" t="s">
        <v>1</v>
      </c>
      <c r="M8" s="6" t="s">
        <v>1</v>
      </c>
      <c r="N8" s="42"/>
      <c r="O8" s="42"/>
      <c r="W8" s="42"/>
      <c r="X8" s="42"/>
    </row>
    <row r="9" spans="2:24" ht="15.75" x14ac:dyDescent="0.25">
      <c r="B9" s="3" t="s">
        <v>6</v>
      </c>
      <c r="C9" s="62">
        <f>C$4*C$6*C$5</f>
        <v>2250</v>
      </c>
      <c r="D9" s="42"/>
      <c r="E9" s="35">
        <v>90</v>
      </c>
      <c r="F9" s="36">
        <v>15.75</v>
      </c>
      <c r="G9" s="8">
        <v>81.2</v>
      </c>
      <c r="H9" s="8">
        <v>55.1</v>
      </c>
      <c r="I9" s="8">
        <v>40.200000000000003</v>
      </c>
      <c r="J9" s="8">
        <v>27.1</v>
      </c>
      <c r="K9" s="8" t="s">
        <v>1</v>
      </c>
      <c r="L9" s="8" t="s">
        <v>1</v>
      </c>
      <c r="M9" s="6" t="s">
        <v>1</v>
      </c>
      <c r="N9" s="42"/>
      <c r="O9" s="42"/>
      <c r="W9" s="42"/>
      <c r="X9" s="42"/>
    </row>
    <row r="10" spans="2:24" ht="15.75" x14ac:dyDescent="0.25">
      <c r="B10" s="3" t="s">
        <v>25</v>
      </c>
      <c r="C10" s="63">
        <f>C$9*C$8</f>
        <v>39375</v>
      </c>
      <c r="D10" s="42"/>
      <c r="E10" s="35">
        <v>85</v>
      </c>
      <c r="F10" s="36">
        <v>14.88</v>
      </c>
      <c r="G10" s="8">
        <v>76.7</v>
      </c>
      <c r="H10" s="8">
        <v>52.1</v>
      </c>
      <c r="I10" s="8">
        <v>38</v>
      </c>
      <c r="J10" s="8">
        <v>25.6</v>
      </c>
      <c r="K10" s="8" t="s">
        <v>1</v>
      </c>
      <c r="L10" s="8" t="s">
        <v>1</v>
      </c>
      <c r="M10" s="6" t="s">
        <v>1</v>
      </c>
      <c r="N10" s="42"/>
      <c r="O10" s="42"/>
      <c r="W10" s="42"/>
      <c r="X10" s="42"/>
    </row>
    <row r="11" spans="2: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90.2</v>
      </c>
      <c r="D11" s="42"/>
      <c r="E11" s="35">
        <v>80</v>
      </c>
      <c r="F11" s="36">
        <v>14</v>
      </c>
      <c r="G11" s="8">
        <v>72.2</v>
      </c>
      <c r="H11" s="8">
        <v>49</v>
      </c>
      <c r="I11" s="8">
        <v>35.799999999999997</v>
      </c>
      <c r="J11" s="8" t="s">
        <v>1</v>
      </c>
      <c r="K11" s="8" t="s">
        <v>1</v>
      </c>
      <c r="L11" s="8" t="s">
        <v>1</v>
      </c>
      <c r="M11" s="6" t="s">
        <v>1</v>
      </c>
      <c r="N11" s="42"/>
      <c r="O11" s="42"/>
      <c r="W11" s="42"/>
      <c r="X11" s="42"/>
    </row>
    <row r="12" spans="2:24" ht="15.75" x14ac:dyDescent="0.25">
      <c r="B12" s="3" t="s">
        <v>13</v>
      </c>
      <c r="C12" s="65">
        <f>C$11*C$5</f>
        <v>902</v>
      </c>
      <c r="D12" s="42"/>
      <c r="E12" s="16">
        <v>55</v>
      </c>
      <c r="F12" s="37">
        <v>9.6300000000000008</v>
      </c>
      <c r="G12" s="8" t="s">
        <v>1</v>
      </c>
      <c r="H12" s="8" t="s">
        <v>1</v>
      </c>
      <c r="I12" s="8" t="s">
        <v>1</v>
      </c>
      <c r="J12" s="8" t="s">
        <v>1</v>
      </c>
      <c r="K12" s="8" t="s">
        <v>1</v>
      </c>
      <c r="L12" s="8" t="s">
        <v>1</v>
      </c>
      <c r="M12" s="9">
        <v>300</v>
      </c>
      <c r="N12" s="42"/>
      <c r="O12" s="42"/>
      <c r="W12" s="42"/>
      <c r="X12" s="42"/>
    </row>
    <row r="13" spans="2:24" ht="15.75" x14ac:dyDescent="0.25">
      <c r="B13" s="3" t="s">
        <v>14</v>
      </c>
      <c r="C13" s="63">
        <f>0.5*C$4*C$5</f>
        <v>1500</v>
      </c>
      <c r="D13" s="3"/>
      <c r="E13" s="3"/>
      <c r="F13" s="3"/>
      <c r="G13" s="3"/>
      <c r="H13" s="42"/>
      <c r="I13" s="42"/>
      <c r="J13" s="42"/>
      <c r="K13" s="42"/>
      <c r="L13" s="42"/>
      <c r="M13" s="42"/>
      <c r="N13" s="42"/>
      <c r="O13" s="42"/>
      <c r="W13" s="42"/>
      <c r="X13" s="42"/>
    </row>
    <row r="14" spans="2:24" ht="15.75" x14ac:dyDescent="0.25">
      <c r="B14" s="32" t="s">
        <v>26</v>
      </c>
      <c r="C14" s="66">
        <f>C$13*F$12</f>
        <v>14445.000000000002</v>
      </c>
      <c r="D14" s="3"/>
      <c r="E14" s="3"/>
      <c r="F14" s="3"/>
      <c r="G14" s="3"/>
      <c r="H14" s="42"/>
      <c r="I14" s="42"/>
      <c r="J14" s="42"/>
      <c r="K14" s="42"/>
      <c r="L14" s="42"/>
      <c r="M14" s="42"/>
      <c r="N14" s="42"/>
      <c r="O14" s="42"/>
      <c r="W14" s="42"/>
      <c r="X14" s="42"/>
    </row>
    <row r="15" spans="2:24" ht="15.75" x14ac:dyDescent="0.25">
      <c r="B15" s="33" t="s">
        <v>28</v>
      </c>
      <c r="C15" s="67">
        <f>M$12</f>
        <v>300</v>
      </c>
      <c r="D15" s="3"/>
      <c r="E15" s="3"/>
      <c r="F15" s="3"/>
      <c r="G15" s="3"/>
      <c r="H15" s="42"/>
      <c r="I15" s="42"/>
      <c r="J15" s="42"/>
      <c r="K15" s="42"/>
      <c r="L15" s="42"/>
      <c r="M15" s="42"/>
      <c r="N15" s="42"/>
      <c r="O15" s="42"/>
      <c r="W15" s="42"/>
      <c r="X15" s="42"/>
    </row>
    <row r="16" spans="2: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c r="X18" s="42"/>
    </row>
    <row r="19" spans="2:24" ht="15.75" x14ac:dyDescent="0.25">
      <c r="B19" s="42"/>
      <c r="E19" s="3"/>
      <c r="F19" s="10"/>
      <c r="G19" s="191" t="s">
        <v>3</v>
      </c>
      <c r="H19" s="191"/>
      <c r="I19" s="191"/>
      <c r="J19" s="191"/>
      <c r="K19" s="191"/>
      <c r="L19" s="191"/>
      <c r="M19" s="191"/>
      <c r="N19" s="191"/>
      <c r="O19" s="191"/>
      <c r="P19" s="42"/>
      <c r="Q19" s="42"/>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c r="X20" s="42"/>
    </row>
    <row r="21" spans="2:24"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c r="X22" s="42"/>
    </row>
    <row r="23" spans="2:24"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42"/>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T24" s="42"/>
      <c r="U24" s="42"/>
      <c r="V24" s="42"/>
      <c r="W24" s="42"/>
      <c r="X24" s="42"/>
    </row>
    <row r="25" spans="2:24" ht="15.75" x14ac:dyDescent="0.25">
      <c r="B25" s="42"/>
      <c r="F25" s="42"/>
      <c r="R25" s="42"/>
      <c r="S25" s="42"/>
      <c r="T25" s="42"/>
      <c r="U25" s="42"/>
      <c r="V25" s="42"/>
      <c r="W25" s="42"/>
      <c r="X25" s="42"/>
    </row>
    <row r="26" spans="2:24" ht="15.75" customHeight="1" x14ac:dyDescent="0.25">
      <c r="B26" s="42"/>
      <c r="F26" s="3"/>
      <c r="R26" s="42"/>
      <c r="S26" s="42"/>
      <c r="T26" s="42"/>
      <c r="U26" s="42"/>
      <c r="V26" s="42"/>
      <c r="X26" s="42"/>
    </row>
    <row r="27" spans="2:24" ht="15.75" x14ac:dyDescent="0.25">
      <c r="B27" s="42"/>
      <c r="E27" s="184" t="s">
        <v>31</v>
      </c>
      <c r="F27" s="184"/>
      <c r="G27" s="184"/>
      <c r="H27" s="184"/>
      <c r="I27" s="184"/>
      <c r="J27" s="184"/>
      <c r="K27" s="184"/>
      <c r="R27" s="42"/>
      <c r="S27" s="42"/>
      <c r="T27" s="42"/>
      <c r="U27" s="42"/>
      <c r="V27" s="42"/>
      <c r="X27" s="42"/>
    </row>
    <row r="28" spans="2:24" ht="15.75" x14ac:dyDescent="0.25">
      <c r="B28" s="42"/>
      <c r="E28" s="10"/>
      <c r="F28" s="10"/>
      <c r="G28" s="181" t="s">
        <v>30</v>
      </c>
      <c r="H28" s="181"/>
      <c r="I28" s="181"/>
      <c r="J28" s="181"/>
      <c r="K28" s="181"/>
      <c r="L28" s="42"/>
      <c r="M28" s="42"/>
      <c r="N28" s="42"/>
      <c r="O28" s="42"/>
      <c r="P28" s="42"/>
      <c r="Q28" s="42"/>
      <c r="R28" s="42"/>
      <c r="S28" s="42"/>
      <c r="T28" s="42"/>
      <c r="U28" s="42"/>
      <c r="V28" s="42"/>
      <c r="X28" s="42"/>
    </row>
    <row r="29" spans="2:24" ht="15.75" x14ac:dyDescent="0.25">
      <c r="B29" s="42"/>
      <c r="E29" s="3"/>
      <c r="F29" s="3"/>
      <c r="G29" s="77">
        <f>ROUND(C$8*0.9,2)</f>
        <v>15.75</v>
      </c>
      <c r="H29" s="77">
        <f>ROUND(C$8*0.95,2)</f>
        <v>16.63</v>
      </c>
      <c r="I29" s="22">
        <f>C$8</f>
        <v>17.5</v>
      </c>
      <c r="J29" s="77">
        <f>ROUND(C$8*1.05,2)</f>
        <v>18.38</v>
      </c>
      <c r="K29" s="77">
        <f>ROUND(C$8*1.1,2)</f>
        <v>19.25</v>
      </c>
      <c r="L29" s="42"/>
      <c r="M29" s="68"/>
      <c r="N29" s="69"/>
      <c r="O29" s="68" t="s">
        <v>40</v>
      </c>
      <c r="P29" s="42"/>
      <c r="Q29" s="42"/>
      <c r="R29" s="3"/>
      <c r="S29" s="3"/>
      <c r="T29" s="3"/>
      <c r="U29" s="3"/>
      <c r="V29" s="3"/>
      <c r="X29" s="42"/>
    </row>
    <row r="30" spans="2:24" ht="15.75" x14ac:dyDescent="0.25">
      <c r="B30" s="42"/>
      <c r="E30" s="7"/>
      <c r="F30" s="7"/>
      <c r="G30" s="16" t="s">
        <v>16</v>
      </c>
      <c r="H30" s="16" t="s">
        <v>17</v>
      </c>
      <c r="I30" s="17" t="s">
        <v>18</v>
      </c>
      <c r="J30" s="16" t="s">
        <v>19</v>
      </c>
      <c r="K30" s="16" t="s">
        <v>20</v>
      </c>
      <c r="L30" s="3"/>
      <c r="M30" s="131"/>
      <c r="N30" s="70"/>
      <c r="O30" s="42" t="s">
        <v>41</v>
      </c>
      <c r="P30" s="3"/>
      <c r="Q30" s="3"/>
      <c r="R30" s="3"/>
      <c r="S30" s="3"/>
      <c r="T30" s="3"/>
      <c r="U30" s="3"/>
      <c r="V30" s="3"/>
      <c r="X30" s="42"/>
    </row>
    <row r="31" spans="2:24"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81">
        <f>MAX(0,C$9-(N$31*C$5))*C$8-C$12</f>
        <v>-902</v>
      </c>
      <c r="P31" s="3"/>
      <c r="Q31" s="3"/>
      <c r="R31" s="3"/>
      <c r="S31" s="3"/>
      <c r="T31" s="3"/>
      <c r="U31" s="3"/>
      <c r="X31" s="42"/>
    </row>
    <row r="32" spans="2:24" ht="15.75" x14ac:dyDescent="0.25">
      <c r="B32" s="42"/>
      <c r="C32" s="42"/>
      <c r="D32" s="3"/>
      <c r="E32" s="189"/>
      <c r="F32" s="77">
        <v>275</v>
      </c>
      <c r="G32" s="18">
        <f>F$32*G$29*C$5</f>
        <v>43312.5</v>
      </c>
      <c r="H32" s="18">
        <f>F$32*H$29*C$5</f>
        <v>45732.5</v>
      </c>
      <c r="I32" s="19">
        <f>F$32*I$29*C$5</f>
        <v>48125</v>
      </c>
      <c r="J32" s="18">
        <f>F$32*J$29*C$5</f>
        <v>50545</v>
      </c>
      <c r="K32" s="18">
        <f>F$32*K$29*C$5</f>
        <v>52937.5</v>
      </c>
      <c r="L32" s="3"/>
      <c r="M32" s="188"/>
      <c r="N32" s="34">
        <v>275</v>
      </c>
      <c r="O32" s="82">
        <f>MAX(0,C$9-(N$32*C$5))*C$8-C$12</f>
        <v>-902</v>
      </c>
      <c r="P32" s="3"/>
      <c r="Q32" s="3"/>
      <c r="R32" s="3"/>
      <c r="S32" s="3"/>
      <c r="T32" s="3"/>
      <c r="U32" s="3"/>
      <c r="V32" s="3"/>
      <c r="X32" s="42"/>
    </row>
    <row r="33" spans="2:24" ht="15.75" x14ac:dyDescent="0.25">
      <c r="B33" s="3"/>
      <c r="C33" s="3"/>
      <c r="D33" s="3"/>
      <c r="E33" s="189"/>
      <c r="F33" s="77">
        <v>250</v>
      </c>
      <c r="G33" s="18">
        <f>F$33*G$29*C$5</f>
        <v>39375</v>
      </c>
      <c r="H33" s="18">
        <f>F$33*H$29*C$5</f>
        <v>41575</v>
      </c>
      <c r="I33" s="19">
        <f>F$33*I$29*C$5</f>
        <v>43750</v>
      </c>
      <c r="J33" s="18">
        <f>F$33*J$29*C$5</f>
        <v>45950</v>
      </c>
      <c r="K33" s="18">
        <f>F$33*K$29*C$5</f>
        <v>48125</v>
      </c>
      <c r="L33" s="3"/>
      <c r="M33" s="188"/>
      <c r="N33" s="34">
        <v>250</v>
      </c>
      <c r="O33" s="82">
        <f>MAX(0,C$9-(N$33*C$5))*C$8-C$12</f>
        <v>-902</v>
      </c>
      <c r="P33" s="3"/>
      <c r="Q33" s="3"/>
      <c r="R33" s="3"/>
      <c r="S33" s="3"/>
      <c r="T33" s="3"/>
      <c r="U33" s="3"/>
      <c r="V33" s="3"/>
      <c r="X33" s="42"/>
    </row>
    <row r="34" spans="2:24" ht="15.75" x14ac:dyDescent="0.25">
      <c r="B34" s="3"/>
      <c r="E34" s="189"/>
      <c r="F34" s="77">
        <v>225</v>
      </c>
      <c r="G34" s="18">
        <f>F$34*G$29*C$5</f>
        <v>35437.5</v>
      </c>
      <c r="H34" s="18">
        <f>F$34*H$29*C$5</f>
        <v>37417.5</v>
      </c>
      <c r="I34" s="19">
        <f>F$34*I$29*C$5</f>
        <v>39375</v>
      </c>
      <c r="J34" s="18">
        <f>F$34*J$29*C$5</f>
        <v>41355</v>
      </c>
      <c r="K34" s="18">
        <f>F$34*K$29*C$5</f>
        <v>43312.5</v>
      </c>
      <c r="M34" s="188"/>
      <c r="N34" s="34">
        <v>225</v>
      </c>
      <c r="O34" s="82">
        <f>MAX(0,C$9-(N$34*C$5))*C$8-C$12</f>
        <v>-902</v>
      </c>
      <c r="R34" s="3"/>
      <c r="S34" s="3"/>
      <c r="T34" s="3"/>
      <c r="U34" s="3"/>
      <c r="V34" s="3"/>
      <c r="W34" s="42"/>
      <c r="X34" s="42"/>
    </row>
    <row r="35" spans="2:24" ht="15.75" x14ac:dyDescent="0.25">
      <c r="B35" s="3"/>
      <c r="E35" s="189"/>
      <c r="F35" s="15">
        <v>200</v>
      </c>
      <c r="G35" s="19">
        <f>F$35*G$29*C$5</f>
        <v>31500</v>
      </c>
      <c r="H35" s="19">
        <f>F$35*H$29*C$5</f>
        <v>33260</v>
      </c>
      <c r="I35" s="19">
        <f>F$35*I$29*C$5</f>
        <v>35000</v>
      </c>
      <c r="J35" s="19">
        <f>F$35*J$29*C$5</f>
        <v>36760</v>
      </c>
      <c r="K35" s="19">
        <f>F$35*K$29*C$5</f>
        <v>38500</v>
      </c>
      <c r="M35" s="188"/>
      <c r="N35" s="72">
        <v>200</v>
      </c>
      <c r="O35" s="83">
        <f>MAX(0,C$9-(N$35*C$5))*C$8-C$12</f>
        <v>3473</v>
      </c>
      <c r="R35" s="3"/>
      <c r="S35" s="3"/>
      <c r="T35" s="3"/>
      <c r="U35" s="3"/>
      <c r="V35" s="3"/>
      <c r="W35" s="42"/>
      <c r="X35" s="42"/>
    </row>
    <row r="36" spans="2:24" ht="15.75" x14ac:dyDescent="0.25">
      <c r="B36" s="3"/>
      <c r="E36" s="189"/>
      <c r="F36" s="77">
        <v>175</v>
      </c>
      <c r="G36" s="18">
        <f>F$36*G$29*C$5</f>
        <v>27562.5</v>
      </c>
      <c r="H36" s="18">
        <f>F$36*H$29*C$5</f>
        <v>29102.5</v>
      </c>
      <c r="I36" s="19">
        <f>F$36*I$29*C$5</f>
        <v>30625</v>
      </c>
      <c r="J36" s="18">
        <f>F$36*J$29*C$5</f>
        <v>32165</v>
      </c>
      <c r="K36" s="18">
        <f>F$36*K$29*C$5</f>
        <v>33687.5</v>
      </c>
      <c r="M36" s="188"/>
      <c r="N36" s="34">
        <v>175</v>
      </c>
      <c r="O36" s="82">
        <f>MAX(0,C$9-(N$36*C$5))*C$8-C$12</f>
        <v>7848</v>
      </c>
      <c r="R36" s="3"/>
      <c r="S36" s="42"/>
      <c r="T36" s="42"/>
      <c r="U36" s="42"/>
      <c r="V36" s="3"/>
      <c r="W36" s="42"/>
      <c r="X36" s="42"/>
    </row>
    <row r="37" spans="2:24" ht="15.75" x14ac:dyDescent="0.25">
      <c r="B37" s="3"/>
      <c r="E37" s="189"/>
      <c r="F37" s="15">
        <v>150</v>
      </c>
      <c r="G37" s="19">
        <f>F$37*G$29*C$5</f>
        <v>23625</v>
      </c>
      <c r="H37" s="19">
        <f>F$37*H$29*C$5</f>
        <v>24945</v>
      </c>
      <c r="I37" s="19">
        <f>F$37*I$29*C$5</f>
        <v>26250</v>
      </c>
      <c r="J37" s="19">
        <f>F$37*J$29*C$5</f>
        <v>27570</v>
      </c>
      <c r="K37" s="19">
        <f>F$37*K$29*C$5</f>
        <v>28875</v>
      </c>
      <c r="M37" s="188"/>
      <c r="N37" s="72">
        <v>150</v>
      </c>
      <c r="O37" s="83">
        <f>MAX(0,C$9-(N$37*C$5))*C$8-C$12</f>
        <v>12223</v>
      </c>
      <c r="R37" s="3"/>
      <c r="S37" s="42"/>
      <c r="T37" s="42"/>
      <c r="U37" s="42"/>
      <c r="V37" s="3"/>
      <c r="W37" s="42"/>
      <c r="X37" s="42"/>
    </row>
    <row r="38" spans="2:24" ht="15.75" x14ac:dyDescent="0.25">
      <c r="B38" s="3"/>
      <c r="E38" s="189"/>
      <c r="F38" s="77">
        <v>125</v>
      </c>
      <c r="G38" s="18">
        <f>F$38*G$29*C$5</f>
        <v>19687.5</v>
      </c>
      <c r="H38" s="18">
        <f>F$38*H$29*C$5</f>
        <v>20787.5</v>
      </c>
      <c r="I38" s="19">
        <f>F$38*I$29*C$5</f>
        <v>21875</v>
      </c>
      <c r="J38" s="18">
        <f>F$38*J$29*C$5</f>
        <v>22975</v>
      </c>
      <c r="K38" s="18">
        <f>F$38*K$29*C$5</f>
        <v>24062.5</v>
      </c>
      <c r="M38" s="188"/>
      <c r="N38" s="34">
        <v>125</v>
      </c>
      <c r="O38" s="82">
        <f>MAX(0,C$9-(N$38*C$5))*C$8-C$12</f>
        <v>16598</v>
      </c>
      <c r="R38" s="3"/>
      <c r="S38" s="42"/>
      <c r="T38" s="42"/>
      <c r="U38" s="42"/>
      <c r="V38" s="3"/>
      <c r="W38" s="42"/>
      <c r="X38" s="42"/>
    </row>
    <row r="39" spans="2:24" ht="15.75" x14ac:dyDescent="0.25">
      <c r="B39" s="3"/>
      <c r="E39" s="11" t="s">
        <v>4</v>
      </c>
      <c r="F39" s="23">
        <f>C$16</f>
        <v>120</v>
      </c>
      <c r="G39" s="24">
        <f>F$39*G$29*C$5</f>
        <v>18900</v>
      </c>
      <c r="H39" s="24">
        <f>F$39*H$29*C$5</f>
        <v>19956</v>
      </c>
      <c r="I39" s="24">
        <f>F$39*I$29*C$5</f>
        <v>21000</v>
      </c>
      <c r="J39" s="24">
        <f>F$39*$J29*C$5</f>
        <v>22056</v>
      </c>
      <c r="K39" s="24">
        <f>F$39*K$29*C$5</f>
        <v>23100</v>
      </c>
      <c r="M39" s="142" t="s">
        <v>4</v>
      </c>
      <c r="N39" s="74">
        <f>C$16</f>
        <v>120</v>
      </c>
      <c r="O39" s="85">
        <f>MAX(0,C$9-(N$39*C$5))*C$8-C$12</f>
        <v>17473</v>
      </c>
      <c r="R39" s="3"/>
      <c r="S39" s="42"/>
      <c r="T39" s="42"/>
      <c r="U39" s="42"/>
      <c r="V39" s="3"/>
      <c r="W39" s="42"/>
      <c r="X39" s="42"/>
    </row>
    <row r="40" spans="2:24" ht="15.75" x14ac:dyDescent="0.25">
      <c r="B40" s="3"/>
      <c r="M40" s="76" t="s">
        <v>0</v>
      </c>
      <c r="N40" s="86">
        <f>C$16</f>
        <v>120</v>
      </c>
      <c r="O40" s="87">
        <f>MAX(0,C$13-(N$40*C$5))*F$12-M$12</f>
        <v>2589.0000000000005</v>
      </c>
      <c r="R40" s="3"/>
      <c r="S40" s="42"/>
      <c r="T40" s="42"/>
      <c r="U40" s="42"/>
      <c r="V40" s="3"/>
      <c r="W40" s="42"/>
      <c r="X40" s="42"/>
    </row>
    <row r="41" spans="2:24" ht="15.75" x14ac:dyDescent="0.25">
      <c r="B41" s="3"/>
      <c r="R41" s="3"/>
      <c r="S41" s="42"/>
      <c r="T41" s="42"/>
      <c r="U41" s="42"/>
      <c r="V41" s="3"/>
      <c r="W41" s="42"/>
      <c r="X41" s="42"/>
    </row>
    <row r="42" spans="2:24" ht="15.75" x14ac:dyDescent="0.25">
      <c r="B42" s="3"/>
      <c r="R42" s="3"/>
      <c r="S42" s="42"/>
      <c r="T42" s="42"/>
      <c r="U42" s="42"/>
      <c r="V42" s="3"/>
      <c r="W42" s="42"/>
      <c r="X42" s="42"/>
    </row>
    <row r="43" spans="2:24"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4"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13828</v>
      </c>
      <c r="N47" s="18">
        <f>F$47+O$31</f>
        <v>16468</v>
      </c>
      <c r="O47" s="19">
        <f>G$47+O$31</f>
        <v>19078</v>
      </c>
      <c r="P47" s="18">
        <f>H$47+O$31</f>
        <v>21718</v>
      </c>
      <c r="Q47" s="18">
        <f>I$47+O$31</f>
        <v>24328</v>
      </c>
      <c r="R47" s="3"/>
      <c r="S47" s="3"/>
      <c r="T47" s="3"/>
      <c r="U47" s="3"/>
      <c r="V47" s="3"/>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10770.5</v>
      </c>
      <c r="N48" s="18">
        <f>F$48+O$32</f>
        <v>13190.5</v>
      </c>
      <c r="O48" s="19">
        <f>G$48+O$32</f>
        <v>15583</v>
      </c>
      <c r="P48" s="18">
        <f>H$48+O$32</f>
        <v>18003</v>
      </c>
      <c r="Q48" s="18">
        <f>I$48+O$32</f>
        <v>20395.5</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7713</v>
      </c>
      <c r="N49" s="18">
        <f>F$49+O$33</f>
        <v>9913</v>
      </c>
      <c r="O49" s="19">
        <f>G$49+O$33</f>
        <v>12088</v>
      </c>
      <c r="P49" s="18">
        <f>H$49+O$33</f>
        <v>14288</v>
      </c>
      <c r="Q49" s="18">
        <f>I$49+O$33</f>
        <v>16463</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4655.5</v>
      </c>
      <c r="N50" s="18">
        <f>F$50+O$34</f>
        <v>6635.5</v>
      </c>
      <c r="O50" s="19">
        <f>G$50+O$34</f>
        <v>8593</v>
      </c>
      <c r="P50" s="18">
        <f>H$50+O$34</f>
        <v>10573</v>
      </c>
      <c r="Q50" s="18">
        <f>I$50+O$34</f>
        <v>12530.5</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5973</v>
      </c>
      <c r="N51" s="19">
        <f>F$51+O$35</f>
        <v>7733</v>
      </c>
      <c r="O51" s="19">
        <f>G$51+O$35</f>
        <v>9473</v>
      </c>
      <c r="P51" s="19">
        <f>H$51+O$35</f>
        <v>11233</v>
      </c>
      <c r="Q51" s="19">
        <f>I$51+O$35</f>
        <v>12973</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7290.5</v>
      </c>
      <c r="N52" s="18">
        <f>F$52+O$36</f>
        <v>8830.5</v>
      </c>
      <c r="O52" s="19">
        <f>G$52+O$36</f>
        <v>10353</v>
      </c>
      <c r="P52" s="18">
        <f>H$52+O$36</f>
        <v>11893</v>
      </c>
      <c r="Q52" s="18">
        <f>I$52+O$36</f>
        <v>13415.5</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8608</v>
      </c>
      <c r="N53" s="19">
        <f>F$53+O$37</f>
        <v>9928</v>
      </c>
      <c r="O53" s="19">
        <f>G$53+O$37</f>
        <v>11233</v>
      </c>
      <c r="P53" s="19">
        <f>H$53+O$37</f>
        <v>12553</v>
      </c>
      <c r="Q53" s="19">
        <f>I$53+O$37</f>
        <v>13858</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9925.5</v>
      </c>
      <c r="N54" s="18">
        <f>F$54+O$38</f>
        <v>11025.5</v>
      </c>
      <c r="O54" s="19">
        <f>G$54+O$38</f>
        <v>12113</v>
      </c>
      <c r="P54" s="18">
        <f>H$54+O$38</f>
        <v>13213</v>
      </c>
      <c r="Q54" s="18">
        <f>I$54+O$38</f>
        <v>14300.5</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10189</v>
      </c>
      <c r="N55" s="21">
        <f>F$55+O$39</f>
        <v>11245</v>
      </c>
      <c r="O55" s="21">
        <f>G$55+O$39</f>
        <v>12289</v>
      </c>
      <c r="P55" s="21">
        <f>H$55+O$39</f>
        <v>13345</v>
      </c>
      <c r="Q55" s="21">
        <f>I$55+O$39</f>
        <v>14389</v>
      </c>
      <c r="R55" s="3"/>
      <c r="S55" s="3"/>
      <c r="T55" s="3"/>
      <c r="U55" s="3"/>
      <c r="V55" s="3"/>
    </row>
    <row r="56" spans="2:22" ht="15.75" x14ac:dyDescent="0.25">
      <c r="B56" s="3"/>
      <c r="C56" s="140"/>
      <c r="D56" s="138"/>
      <c r="E56" s="139"/>
      <c r="F56" s="139"/>
      <c r="G56" s="139"/>
      <c r="H56" s="139"/>
      <c r="I56" s="139"/>
      <c r="J56" s="3"/>
      <c r="K56" s="11" t="s">
        <v>0</v>
      </c>
      <c r="L56" s="30">
        <f>C$16</f>
        <v>120</v>
      </c>
      <c r="M56" s="31">
        <f>E$55+O$40</f>
        <v>-4695</v>
      </c>
      <c r="N56" s="31">
        <f>F$55+O$40</f>
        <v>-3638.9999999999995</v>
      </c>
      <c r="O56" s="31">
        <f>G$55+O$40</f>
        <v>-2594.9999999999995</v>
      </c>
      <c r="P56" s="31">
        <f>H$55+O$40</f>
        <v>-1538.9999999999995</v>
      </c>
      <c r="Q56" s="31">
        <f>I$55+O$40</f>
        <v>-494.99999999999955</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3+cIa9HMAd9/o4NvNkAY0Hp5ApK2l+eAOAC3aWYhw6Yq3aLDXQ1xjL9voPWVPPRrZJj5cMH4JFkvq0fJoylf1Q==" saltValue="dJCdbwcW6jvcXKCzEUiaOg==" spinCount="100000" sheet="1" objects="1" scenarios="1"/>
  <mergeCells count="17">
    <mergeCell ref="G28:K28"/>
    <mergeCell ref="C47:C54"/>
    <mergeCell ref="K47:K54"/>
    <mergeCell ref="E31:E38"/>
    <mergeCell ref="M31:M38"/>
    <mergeCell ref="E43:I43"/>
    <mergeCell ref="M43:Q43"/>
    <mergeCell ref="E44:I44"/>
    <mergeCell ref="M44:Q44"/>
    <mergeCell ref="B2:C2"/>
    <mergeCell ref="B3:C3"/>
    <mergeCell ref="G4:M4"/>
    <mergeCell ref="E27:K27"/>
    <mergeCell ref="E5:F5"/>
    <mergeCell ref="G5:M5"/>
    <mergeCell ref="G18:O18"/>
    <mergeCell ref="G19:O19"/>
  </mergeCells>
  <dataValidations count="2">
    <dataValidation type="list" allowBlank="1" showInputMessage="1" showErrorMessage="1" sqref="C7">
      <formula1>P.E.</formula1>
    </dataValidation>
    <dataValidation type="list" allowBlank="1" showInputMessage="1" showErrorMessage="1" sqref="C6">
      <formula1>CLEVEL</formula1>
    </dataValidation>
  </dataValidation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7"/>
  <sheetViews>
    <sheetView zoomScale="120" zoomScaleNormal="120" workbookViewId="0">
      <selection activeCell="R33" sqref="R33"/>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2: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2:24" ht="15.75" x14ac:dyDescent="0.25">
      <c r="B4" s="10" t="s">
        <v>2</v>
      </c>
      <c r="C4" s="39">
        <v>310</v>
      </c>
      <c r="D4" s="42"/>
      <c r="E4" s="43"/>
      <c r="F4" s="43"/>
      <c r="G4" s="183" t="s">
        <v>21</v>
      </c>
      <c r="H4" s="183"/>
      <c r="I4" s="183"/>
      <c r="J4" s="183"/>
      <c r="K4" s="183"/>
      <c r="L4" s="183"/>
      <c r="M4" s="183"/>
      <c r="N4" s="42"/>
      <c r="O4" s="42"/>
      <c r="W4" s="42"/>
      <c r="X4" s="42"/>
    </row>
    <row r="5" spans="2:24" ht="15.75" x14ac:dyDescent="0.25">
      <c r="B5" s="38" t="s">
        <v>23</v>
      </c>
      <c r="C5" s="105">
        <v>10</v>
      </c>
      <c r="D5" s="42"/>
      <c r="E5" s="185" t="s">
        <v>33</v>
      </c>
      <c r="F5" s="186"/>
      <c r="G5" s="181" t="s">
        <v>22</v>
      </c>
      <c r="H5" s="181"/>
      <c r="I5" s="181"/>
      <c r="J5" s="181"/>
      <c r="K5" s="181"/>
      <c r="L5" s="181"/>
      <c r="M5" s="181"/>
      <c r="N5" s="42"/>
      <c r="O5" s="42"/>
      <c r="W5" s="42"/>
      <c r="X5" s="42"/>
    </row>
    <row r="6" spans="2:24" ht="15.75" x14ac:dyDescent="0.25">
      <c r="B6" s="3" t="s">
        <v>5</v>
      </c>
      <c r="C6" s="40">
        <v>0.75</v>
      </c>
      <c r="D6" s="42"/>
      <c r="E6" s="79" t="s">
        <v>32</v>
      </c>
      <c r="F6" s="34" t="s">
        <v>27</v>
      </c>
      <c r="G6" s="89">
        <v>0.75</v>
      </c>
      <c r="H6" s="90">
        <v>0.7</v>
      </c>
      <c r="I6" s="91">
        <v>0.65</v>
      </c>
      <c r="J6" s="91">
        <v>0.6</v>
      </c>
      <c r="K6" s="91">
        <v>0.55000000000000004</v>
      </c>
      <c r="L6" s="91">
        <v>0.5</v>
      </c>
      <c r="M6" s="5" t="s">
        <v>0</v>
      </c>
      <c r="N6" s="42"/>
      <c r="O6" s="42"/>
      <c r="W6" s="42"/>
      <c r="X6" s="42"/>
    </row>
    <row r="7" spans="2:24" ht="15.75" x14ac:dyDescent="0.25">
      <c r="B7" s="3" t="s">
        <v>9</v>
      </c>
      <c r="C7" s="106">
        <v>100</v>
      </c>
      <c r="D7" s="42"/>
      <c r="E7" s="44">
        <v>100</v>
      </c>
      <c r="F7" s="45">
        <v>17.5</v>
      </c>
      <c r="G7" s="8">
        <v>93.2</v>
      </c>
      <c r="H7" s="8">
        <v>63.3</v>
      </c>
      <c r="I7" s="8">
        <v>46.2</v>
      </c>
      <c r="J7" s="8">
        <v>31.1</v>
      </c>
      <c r="K7" s="8">
        <v>23.6</v>
      </c>
      <c r="L7" s="8">
        <v>16.2</v>
      </c>
      <c r="M7" s="46" t="s">
        <v>1</v>
      </c>
      <c r="N7" s="42"/>
      <c r="O7" s="42"/>
      <c r="W7" s="42"/>
      <c r="X7" s="42"/>
    </row>
    <row r="8" spans="2:24" ht="15.75" customHeight="1" x14ac:dyDescent="0.25">
      <c r="B8" s="3" t="s">
        <v>11</v>
      </c>
      <c r="C8" s="61">
        <f>IF(C$7=100,F$7,IF(C$7=95,F$8,IF(C$7=90,F$9,IF(C$7=85,F$10,IF(C$7=80,F$11)))))</f>
        <v>17.5</v>
      </c>
      <c r="D8" s="42"/>
      <c r="E8" s="35">
        <v>95</v>
      </c>
      <c r="F8" s="36">
        <v>16.63</v>
      </c>
      <c r="G8" s="8">
        <v>88.6</v>
      </c>
      <c r="H8" s="8">
        <v>60.1</v>
      </c>
      <c r="I8" s="8">
        <v>43.9</v>
      </c>
      <c r="J8" s="8">
        <v>29.6</v>
      </c>
      <c r="K8" s="8">
        <v>22.4</v>
      </c>
      <c r="L8" s="8" t="s">
        <v>1</v>
      </c>
      <c r="M8" s="6" t="s">
        <v>1</v>
      </c>
      <c r="N8" s="42"/>
      <c r="O8" s="42"/>
      <c r="W8" s="42"/>
      <c r="X8" s="42"/>
    </row>
    <row r="9" spans="2:24" ht="15.75" x14ac:dyDescent="0.25">
      <c r="B9" s="3" t="s">
        <v>6</v>
      </c>
      <c r="C9" s="62">
        <f>C$4*C$6*C$5</f>
        <v>2325</v>
      </c>
      <c r="D9" s="42"/>
      <c r="E9" s="35">
        <v>90</v>
      </c>
      <c r="F9" s="36">
        <v>15.75</v>
      </c>
      <c r="G9" s="8">
        <v>83.9</v>
      </c>
      <c r="H9" s="8">
        <v>56.9</v>
      </c>
      <c r="I9" s="8">
        <v>41.6</v>
      </c>
      <c r="J9" s="8">
        <v>28</v>
      </c>
      <c r="K9" s="8" t="s">
        <v>1</v>
      </c>
      <c r="L9" s="8" t="s">
        <v>1</v>
      </c>
      <c r="M9" s="6" t="s">
        <v>1</v>
      </c>
      <c r="N9" s="42"/>
      <c r="O9" s="42"/>
      <c r="W9" s="42"/>
      <c r="X9" s="42"/>
    </row>
    <row r="10" spans="2:24" ht="15.75" x14ac:dyDescent="0.25">
      <c r="B10" s="3" t="s">
        <v>25</v>
      </c>
      <c r="C10" s="63">
        <f>C$9*C$8</f>
        <v>40687.5</v>
      </c>
      <c r="D10" s="42"/>
      <c r="E10" s="35">
        <v>85</v>
      </c>
      <c r="F10" s="36">
        <v>14.88</v>
      </c>
      <c r="G10" s="8">
        <v>79.2</v>
      </c>
      <c r="H10" s="8">
        <v>53.8</v>
      </c>
      <c r="I10" s="8">
        <v>39.299999999999997</v>
      </c>
      <c r="J10" s="8">
        <v>26.5</v>
      </c>
      <c r="K10" s="8" t="s">
        <v>1</v>
      </c>
      <c r="L10" s="8" t="s">
        <v>1</v>
      </c>
      <c r="M10" s="6" t="s">
        <v>1</v>
      </c>
      <c r="N10" s="42"/>
      <c r="O10" s="42"/>
      <c r="W10" s="42"/>
      <c r="X10" s="42"/>
    </row>
    <row r="11" spans="2: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93.2</v>
      </c>
      <c r="D11" s="42"/>
      <c r="E11" s="35">
        <v>80</v>
      </c>
      <c r="F11" s="36">
        <v>14</v>
      </c>
      <c r="G11" s="8">
        <v>74.599999999999994</v>
      </c>
      <c r="H11" s="8">
        <v>50.6</v>
      </c>
      <c r="I11" s="8">
        <v>36.9</v>
      </c>
      <c r="J11" s="8" t="s">
        <v>1</v>
      </c>
      <c r="K11" s="8" t="s">
        <v>1</v>
      </c>
      <c r="L11" s="8" t="s">
        <v>1</v>
      </c>
      <c r="M11" s="6" t="s">
        <v>1</v>
      </c>
      <c r="N11" s="42"/>
      <c r="O11" s="42"/>
      <c r="W11" s="42"/>
      <c r="X11" s="42"/>
    </row>
    <row r="12" spans="2:24" ht="15.75" x14ac:dyDescent="0.25">
      <c r="B12" s="3" t="s">
        <v>13</v>
      </c>
      <c r="C12" s="65">
        <f>C$11*C$5</f>
        <v>932</v>
      </c>
      <c r="D12" s="42"/>
      <c r="E12" s="16">
        <v>55</v>
      </c>
      <c r="F12" s="37">
        <v>9.6300000000000008</v>
      </c>
      <c r="G12" s="8" t="s">
        <v>1</v>
      </c>
      <c r="H12" s="8" t="s">
        <v>1</v>
      </c>
      <c r="I12" s="8" t="s">
        <v>1</v>
      </c>
      <c r="J12" s="8" t="s">
        <v>1</v>
      </c>
      <c r="K12" s="8" t="s">
        <v>1</v>
      </c>
      <c r="L12" s="8" t="s">
        <v>1</v>
      </c>
      <c r="M12" s="9">
        <v>300</v>
      </c>
      <c r="N12" s="42"/>
      <c r="O12" s="42"/>
      <c r="W12" s="42"/>
      <c r="X12" s="42"/>
    </row>
    <row r="13" spans="2:24" ht="15.75" x14ac:dyDescent="0.25">
      <c r="B13" s="3" t="s">
        <v>14</v>
      </c>
      <c r="C13" s="63">
        <f>0.5*C$4*C$5</f>
        <v>1550</v>
      </c>
      <c r="D13" s="3"/>
      <c r="E13" s="3"/>
      <c r="F13" s="3"/>
      <c r="G13" s="3"/>
      <c r="H13" s="42"/>
      <c r="I13" s="42"/>
      <c r="J13" s="42"/>
      <c r="K13" s="42"/>
      <c r="L13" s="42"/>
      <c r="M13" s="42"/>
      <c r="N13" s="42"/>
      <c r="O13" s="42"/>
      <c r="W13" s="42"/>
      <c r="X13" s="42"/>
    </row>
    <row r="14" spans="2:24" ht="15.75" x14ac:dyDescent="0.25">
      <c r="B14" s="32" t="s">
        <v>26</v>
      </c>
      <c r="C14" s="66">
        <f>C$13*F$12</f>
        <v>14926.500000000002</v>
      </c>
      <c r="D14" s="3"/>
      <c r="E14" s="3"/>
      <c r="F14" s="3"/>
      <c r="G14" s="3"/>
      <c r="H14" s="42"/>
      <c r="I14" s="42"/>
      <c r="J14" s="42"/>
      <c r="K14" s="42"/>
      <c r="L14" s="42"/>
      <c r="M14" s="42"/>
      <c r="N14" s="42"/>
      <c r="O14" s="42"/>
      <c r="W14" s="42"/>
      <c r="X14" s="42"/>
    </row>
    <row r="15" spans="2:24" ht="15.75" x14ac:dyDescent="0.25">
      <c r="B15" s="33" t="s">
        <v>28</v>
      </c>
      <c r="C15" s="67">
        <f>M$12</f>
        <v>300</v>
      </c>
      <c r="D15" s="3"/>
      <c r="E15" s="3"/>
      <c r="F15" s="3"/>
      <c r="G15" s="3"/>
      <c r="H15" s="42"/>
      <c r="I15" s="42"/>
      <c r="J15" s="42"/>
      <c r="K15" s="42"/>
      <c r="L15" s="42"/>
      <c r="M15" s="42"/>
      <c r="N15" s="42"/>
      <c r="O15" s="42"/>
      <c r="W15" s="42"/>
      <c r="X15" s="42"/>
    </row>
    <row r="16" spans="2: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c r="X18" s="42"/>
    </row>
    <row r="19" spans="2:24" ht="15.75" x14ac:dyDescent="0.25">
      <c r="B19" s="42"/>
      <c r="E19" s="3"/>
      <c r="F19" s="10"/>
      <c r="G19" s="191" t="s">
        <v>3</v>
      </c>
      <c r="H19" s="191"/>
      <c r="I19" s="191"/>
      <c r="J19" s="191"/>
      <c r="K19" s="191"/>
      <c r="L19" s="191"/>
      <c r="M19" s="191"/>
      <c r="N19" s="191"/>
      <c r="O19" s="191"/>
      <c r="P19" s="42"/>
      <c r="Q19" s="42"/>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c r="X20" s="42"/>
    </row>
    <row r="21" spans="2:24"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c r="X22" s="42"/>
    </row>
    <row r="23" spans="2:24"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42"/>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T24" s="42"/>
      <c r="U24" s="42"/>
      <c r="V24" s="42"/>
      <c r="W24" s="42"/>
      <c r="X24" s="42"/>
    </row>
    <row r="25" spans="2:24" ht="15.75" x14ac:dyDescent="0.25">
      <c r="B25" s="42"/>
      <c r="F25" s="42"/>
      <c r="R25" s="42"/>
      <c r="S25" s="42"/>
      <c r="T25" s="42"/>
      <c r="U25" s="42"/>
      <c r="V25" s="42"/>
      <c r="W25" s="42"/>
      <c r="X25" s="42"/>
    </row>
    <row r="26" spans="2:24" ht="15.75" customHeight="1" x14ac:dyDescent="0.25">
      <c r="B26" s="42"/>
      <c r="F26" s="3"/>
      <c r="R26" s="42"/>
      <c r="S26" s="42"/>
      <c r="T26" s="42"/>
      <c r="U26" s="42"/>
      <c r="V26" s="42"/>
      <c r="X26" s="42"/>
    </row>
    <row r="27" spans="2:24" ht="15.75" x14ac:dyDescent="0.25">
      <c r="B27" s="42"/>
      <c r="E27" s="184" t="s">
        <v>31</v>
      </c>
      <c r="F27" s="184"/>
      <c r="G27" s="184"/>
      <c r="H27" s="184"/>
      <c r="I27" s="184"/>
      <c r="J27" s="184"/>
      <c r="K27" s="184"/>
      <c r="R27" s="42"/>
      <c r="S27" s="42"/>
      <c r="T27" s="42"/>
      <c r="U27" s="42"/>
      <c r="V27" s="42"/>
      <c r="X27" s="42"/>
    </row>
    <row r="28" spans="2:24" ht="15.75" x14ac:dyDescent="0.25">
      <c r="B28" s="42"/>
      <c r="E28" s="10"/>
      <c r="F28" s="10"/>
      <c r="G28" s="181" t="s">
        <v>30</v>
      </c>
      <c r="H28" s="181"/>
      <c r="I28" s="181"/>
      <c r="J28" s="181"/>
      <c r="K28" s="181"/>
      <c r="L28" s="42"/>
      <c r="M28" s="42"/>
      <c r="N28" s="42"/>
      <c r="O28" s="42"/>
      <c r="P28" s="42"/>
      <c r="Q28" s="42"/>
      <c r="R28" s="42"/>
      <c r="S28" s="42"/>
      <c r="T28" s="42"/>
      <c r="U28" s="42"/>
      <c r="V28" s="42"/>
      <c r="X28" s="42"/>
    </row>
    <row r="29" spans="2:24" ht="15.75" x14ac:dyDescent="0.25">
      <c r="B29" s="42"/>
      <c r="E29" s="3"/>
      <c r="F29" s="3"/>
      <c r="G29" s="77">
        <f>ROUND(C$8*0.9,2)</f>
        <v>15.75</v>
      </c>
      <c r="H29" s="77">
        <f>ROUND(C$8*0.95,2)</f>
        <v>16.63</v>
      </c>
      <c r="I29" s="22">
        <f>C$8</f>
        <v>17.5</v>
      </c>
      <c r="J29" s="77">
        <f>ROUND(C$8*1.05,2)</f>
        <v>18.38</v>
      </c>
      <c r="K29" s="77">
        <f>ROUND(C$8*1.1,2)</f>
        <v>19.25</v>
      </c>
      <c r="L29" s="42"/>
      <c r="M29" s="68"/>
      <c r="N29" s="69"/>
      <c r="O29" s="68" t="s">
        <v>40</v>
      </c>
      <c r="P29" s="42"/>
      <c r="Q29" s="42"/>
      <c r="R29" s="3"/>
      <c r="S29" s="3"/>
      <c r="T29" s="3"/>
      <c r="U29" s="3"/>
      <c r="V29" s="3"/>
      <c r="X29" s="42"/>
    </row>
    <row r="30" spans="2:24" ht="15.75" x14ac:dyDescent="0.25">
      <c r="B30" s="42"/>
      <c r="E30" s="7"/>
      <c r="F30" s="7"/>
      <c r="G30" s="16" t="s">
        <v>16</v>
      </c>
      <c r="H30" s="16" t="s">
        <v>17</v>
      </c>
      <c r="I30" s="17" t="s">
        <v>18</v>
      </c>
      <c r="J30" s="16" t="s">
        <v>19</v>
      </c>
      <c r="K30" s="16" t="s">
        <v>20</v>
      </c>
      <c r="L30" s="3"/>
      <c r="M30" s="131"/>
      <c r="N30" s="70"/>
      <c r="O30" s="42" t="s">
        <v>41</v>
      </c>
      <c r="P30" s="3"/>
      <c r="Q30" s="3"/>
      <c r="R30" s="3"/>
      <c r="S30" s="3"/>
      <c r="T30" s="3"/>
      <c r="U30" s="3"/>
      <c r="V30" s="3"/>
      <c r="X30" s="42"/>
    </row>
    <row r="31" spans="2:24"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81">
        <f>MAX(0,C$9-(N$31*C$5))*C$8-C$12</f>
        <v>-932</v>
      </c>
      <c r="P31" s="3"/>
      <c r="Q31" s="3"/>
      <c r="R31" s="3"/>
      <c r="S31" s="3"/>
      <c r="T31" s="3"/>
      <c r="U31" s="3"/>
      <c r="X31" s="42"/>
    </row>
    <row r="32" spans="2:24" ht="15.75" x14ac:dyDescent="0.25">
      <c r="B32" s="42"/>
      <c r="C32" s="42"/>
      <c r="D32" s="3"/>
      <c r="E32" s="189"/>
      <c r="F32" s="77">
        <v>275</v>
      </c>
      <c r="G32" s="18">
        <f>F$32*G$29*C$5</f>
        <v>43312.5</v>
      </c>
      <c r="H32" s="18">
        <f>F$32*H$29*C$5</f>
        <v>45732.5</v>
      </c>
      <c r="I32" s="19">
        <f>F$32*I$29*C$5</f>
        <v>48125</v>
      </c>
      <c r="J32" s="18">
        <f>F$32*J$29*C$5</f>
        <v>50545</v>
      </c>
      <c r="K32" s="18">
        <f>F$32*K$29*C$5</f>
        <v>52937.5</v>
      </c>
      <c r="L32" s="3"/>
      <c r="M32" s="188"/>
      <c r="N32" s="34">
        <v>275</v>
      </c>
      <c r="O32" s="82">
        <f>MAX(0,C$9-(N$32*C$5))*C$8-C$12</f>
        <v>-932</v>
      </c>
      <c r="P32" s="3"/>
      <c r="Q32" s="3"/>
      <c r="R32" s="3"/>
      <c r="S32" s="3"/>
      <c r="T32" s="3"/>
      <c r="U32" s="3"/>
      <c r="V32" s="3"/>
      <c r="X32" s="42"/>
    </row>
    <row r="33" spans="2:24" ht="15.75" x14ac:dyDescent="0.25">
      <c r="B33" s="3"/>
      <c r="C33" s="3"/>
      <c r="D33" s="3"/>
      <c r="E33" s="189"/>
      <c r="F33" s="77">
        <v>250</v>
      </c>
      <c r="G33" s="18">
        <f>F$33*G$29*C$5</f>
        <v>39375</v>
      </c>
      <c r="H33" s="18">
        <f>F$33*H$29*C$5</f>
        <v>41575</v>
      </c>
      <c r="I33" s="19">
        <f>F$33*I$29*C$5</f>
        <v>43750</v>
      </c>
      <c r="J33" s="18">
        <f>F$33*J$29*C$5</f>
        <v>45950</v>
      </c>
      <c r="K33" s="18">
        <f>F$33*K$29*C$5</f>
        <v>48125</v>
      </c>
      <c r="L33" s="3"/>
      <c r="M33" s="188"/>
      <c r="N33" s="34">
        <v>250</v>
      </c>
      <c r="O33" s="82">
        <f>MAX(0,C$9-(N$33*C$5))*C$8-C$12</f>
        <v>-932</v>
      </c>
      <c r="P33" s="3"/>
      <c r="Q33" s="3"/>
      <c r="R33" s="3"/>
      <c r="S33" s="3"/>
      <c r="T33" s="3"/>
      <c r="U33" s="3"/>
      <c r="V33" s="3"/>
      <c r="X33" s="42"/>
    </row>
    <row r="34" spans="2:24" ht="15.75" x14ac:dyDescent="0.25">
      <c r="B34" s="3"/>
      <c r="E34" s="189"/>
      <c r="F34" s="77">
        <v>225</v>
      </c>
      <c r="G34" s="18">
        <f>F$34*G$29*C$5</f>
        <v>35437.5</v>
      </c>
      <c r="H34" s="18">
        <f>F$34*H$29*C$5</f>
        <v>37417.5</v>
      </c>
      <c r="I34" s="19">
        <f>F$34*I$29*C$5</f>
        <v>39375</v>
      </c>
      <c r="J34" s="18">
        <f>F$34*J$29*C$5</f>
        <v>41355</v>
      </c>
      <c r="K34" s="18">
        <f>F$34*K$29*C$5</f>
        <v>43312.5</v>
      </c>
      <c r="M34" s="188"/>
      <c r="N34" s="34">
        <v>225</v>
      </c>
      <c r="O34" s="82">
        <f>MAX(0,C$9-(N$34*C$5))*C$8-C$12</f>
        <v>380.5</v>
      </c>
      <c r="R34" s="3"/>
      <c r="S34" s="3"/>
      <c r="T34" s="3"/>
      <c r="U34" s="3"/>
      <c r="V34" s="3"/>
      <c r="W34" s="42"/>
      <c r="X34" s="42"/>
    </row>
    <row r="35" spans="2:24" ht="15.75" x14ac:dyDescent="0.25">
      <c r="B35" s="3"/>
      <c r="E35" s="189"/>
      <c r="F35" s="15">
        <v>200</v>
      </c>
      <c r="G35" s="19">
        <f>F$35*G$29*C$5</f>
        <v>31500</v>
      </c>
      <c r="H35" s="19">
        <f>F$35*H$29*C$5</f>
        <v>33260</v>
      </c>
      <c r="I35" s="19">
        <f>F$35*I$29*C$5</f>
        <v>35000</v>
      </c>
      <c r="J35" s="19">
        <f>F$35*J$29*C$5</f>
        <v>36760</v>
      </c>
      <c r="K35" s="19">
        <f>F$35*K$29*C$5</f>
        <v>38500</v>
      </c>
      <c r="M35" s="188"/>
      <c r="N35" s="72">
        <v>200</v>
      </c>
      <c r="O35" s="83">
        <f>MAX(0,C$9-(N$35*C$5))*C$8-C$12</f>
        <v>4755.5</v>
      </c>
      <c r="R35" s="3"/>
      <c r="S35" s="3"/>
      <c r="T35" s="3"/>
      <c r="U35" s="3"/>
      <c r="V35" s="3"/>
      <c r="W35" s="42"/>
      <c r="X35" s="42"/>
    </row>
    <row r="36" spans="2:24" ht="15.75" x14ac:dyDescent="0.25">
      <c r="B36" s="3"/>
      <c r="E36" s="189"/>
      <c r="F36" s="77">
        <v>175</v>
      </c>
      <c r="G36" s="18">
        <f>F$36*G$29*C$5</f>
        <v>27562.5</v>
      </c>
      <c r="H36" s="18">
        <f>F$36*H$29*C$5</f>
        <v>29102.5</v>
      </c>
      <c r="I36" s="19">
        <f>F$36*I$29*C$5</f>
        <v>30625</v>
      </c>
      <c r="J36" s="18">
        <f>F$36*J$29*C$5</f>
        <v>32165</v>
      </c>
      <c r="K36" s="18">
        <f>F$36*K$29*C$5</f>
        <v>33687.5</v>
      </c>
      <c r="M36" s="188"/>
      <c r="N36" s="34">
        <v>175</v>
      </c>
      <c r="O36" s="82">
        <f>MAX(0,C$9-(N$36*C$5))*C$8-C$12</f>
        <v>9130.5</v>
      </c>
      <c r="R36" s="3"/>
      <c r="S36" s="42"/>
      <c r="T36" s="42"/>
      <c r="U36" s="42"/>
      <c r="V36" s="3"/>
      <c r="W36" s="42"/>
      <c r="X36" s="42"/>
    </row>
    <row r="37" spans="2:24" ht="15.75" x14ac:dyDescent="0.25">
      <c r="B37" s="3"/>
      <c r="E37" s="189"/>
      <c r="F37" s="15">
        <v>150</v>
      </c>
      <c r="G37" s="19">
        <f>F$37*G$29*C$5</f>
        <v>23625</v>
      </c>
      <c r="H37" s="19">
        <f>F$37*H$29*C$5</f>
        <v>24945</v>
      </c>
      <c r="I37" s="19">
        <f>F$37*I$29*C$5</f>
        <v>26250</v>
      </c>
      <c r="J37" s="19">
        <f>F$37*J$29*C$5</f>
        <v>27570</v>
      </c>
      <c r="K37" s="19">
        <f>F$37*K$29*C$5</f>
        <v>28875</v>
      </c>
      <c r="M37" s="188"/>
      <c r="N37" s="72">
        <v>150</v>
      </c>
      <c r="O37" s="83">
        <f>MAX(0,C$9-(N$37*C$5))*C$8-C$12</f>
        <v>13505.5</v>
      </c>
      <c r="R37" s="3"/>
      <c r="S37" s="42"/>
      <c r="T37" s="42"/>
      <c r="U37" s="42"/>
      <c r="V37" s="3"/>
      <c r="W37" s="42"/>
      <c r="X37" s="42"/>
    </row>
    <row r="38" spans="2:24" ht="15.75" x14ac:dyDescent="0.25">
      <c r="B38" s="3"/>
      <c r="E38" s="189"/>
      <c r="F38" s="77">
        <v>125</v>
      </c>
      <c r="G38" s="18">
        <f>F$38*G$29*C$5</f>
        <v>19687.5</v>
      </c>
      <c r="H38" s="18">
        <f>F$38*H$29*C$5</f>
        <v>20787.5</v>
      </c>
      <c r="I38" s="19">
        <f>F$38*I$29*C$5</f>
        <v>21875</v>
      </c>
      <c r="J38" s="18">
        <f>F$38*J$29*C$5</f>
        <v>22975</v>
      </c>
      <c r="K38" s="18">
        <f>F$38*K$29*C$5</f>
        <v>24062.5</v>
      </c>
      <c r="M38" s="188"/>
      <c r="N38" s="34">
        <v>125</v>
      </c>
      <c r="O38" s="82">
        <f>MAX(0,C$9-(N$38*C$5))*C$8-C$12</f>
        <v>17880.5</v>
      </c>
      <c r="R38" s="3"/>
      <c r="S38" s="42"/>
      <c r="T38" s="42"/>
      <c r="U38" s="42"/>
      <c r="V38" s="3"/>
      <c r="W38" s="42"/>
      <c r="X38" s="42"/>
    </row>
    <row r="39" spans="2:24" ht="15.75" x14ac:dyDescent="0.25">
      <c r="B39" s="3"/>
      <c r="E39" s="11" t="s">
        <v>4</v>
      </c>
      <c r="F39" s="23">
        <f>C$16</f>
        <v>120</v>
      </c>
      <c r="G39" s="24">
        <f>F$39*G$29*C$5</f>
        <v>18900</v>
      </c>
      <c r="H39" s="24">
        <f>F$39*H$29*C$5</f>
        <v>19956</v>
      </c>
      <c r="I39" s="24">
        <f>F$39*I$29*C$5</f>
        <v>21000</v>
      </c>
      <c r="J39" s="24">
        <f>F$39*$J29*C$5</f>
        <v>22056</v>
      </c>
      <c r="K39" s="24">
        <f>F$39*K$29*C$5</f>
        <v>23100</v>
      </c>
      <c r="M39" s="142" t="s">
        <v>4</v>
      </c>
      <c r="N39" s="74">
        <f>C$16</f>
        <v>120</v>
      </c>
      <c r="O39" s="85">
        <f>MAX(0,C$9-(N$39*C$5))*C$8-C$12</f>
        <v>18755.5</v>
      </c>
      <c r="R39" s="3"/>
      <c r="S39" s="42"/>
      <c r="T39" s="42"/>
      <c r="U39" s="42"/>
      <c r="V39" s="3"/>
      <c r="W39" s="42"/>
      <c r="X39" s="42"/>
    </row>
    <row r="40" spans="2:24" ht="15.75" x14ac:dyDescent="0.25">
      <c r="B40" s="3"/>
      <c r="M40" s="76" t="s">
        <v>0</v>
      </c>
      <c r="N40" s="86">
        <f>C$16</f>
        <v>120</v>
      </c>
      <c r="O40" s="87">
        <f>MAX(0,C$13-(N$40*C$5))*F$12-M$12</f>
        <v>3070.5000000000005</v>
      </c>
      <c r="R40" s="3"/>
      <c r="S40" s="42"/>
      <c r="T40" s="42"/>
      <c r="U40" s="42"/>
      <c r="V40" s="3"/>
      <c r="W40" s="42"/>
      <c r="X40" s="42"/>
    </row>
    <row r="41" spans="2:24" ht="15.75" x14ac:dyDescent="0.25">
      <c r="B41" s="3"/>
      <c r="R41" s="3"/>
      <c r="S41" s="42"/>
      <c r="T41" s="42"/>
      <c r="U41" s="42"/>
      <c r="V41" s="3"/>
      <c r="W41" s="42"/>
      <c r="X41" s="42"/>
    </row>
    <row r="42" spans="2:24" ht="15.75" x14ac:dyDescent="0.25">
      <c r="B42" s="3"/>
      <c r="R42" s="3"/>
      <c r="S42" s="42"/>
      <c r="T42" s="42"/>
      <c r="U42" s="42"/>
      <c r="V42" s="3"/>
      <c r="W42" s="42"/>
      <c r="X42" s="42"/>
    </row>
    <row r="43" spans="2:24"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4"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13798</v>
      </c>
      <c r="N47" s="18">
        <f>F$47+O$31</f>
        <v>16438</v>
      </c>
      <c r="O47" s="19">
        <f>G$47+O$31</f>
        <v>19048</v>
      </c>
      <c r="P47" s="18">
        <f>H$47+O$31</f>
        <v>21688</v>
      </c>
      <c r="Q47" s="18">
        <f>I$47+O$31</f>
        <v>24298</v>
      </c>
      <c r="R47" s="3"/>
      <c r="S47" s="3"/>
      <c r="T47" s="3"/>
      <c r="U47" s="3"/>
      <c r="V47" s="3"/>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10740.5</v>
      </c>
      <c r="N48" s="18">
        <f>F$48+O$32</f>
        <v>13160.5</v>
      </c>
      <c r="O48" s="19">
        <f>G$48+O$32</f>
        <v>15553</v>
      </c>
      <c r="P48" s="18">
        <f>H$48+O$32</f>
        <v>17973</v>
      </c>
      <c r="Q48" s="18">
        <f>I$48+O$32</f>
        <v>20365.5</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7683</v>
      </c>
      <c r="N49" s="18">
        <f>F$49+O$33</f>
        <v>9883</v>
      </c>
      <c r="O49" s="19">
        <f>G$49+O$33</f>
        <v>12058</v>
      </c>
      <c r="P49" s="18">
        <f>H$49+O$33</f>
        <v>14258</v>
      </c>
      <c r="Q49" s="18">
        <f>I$49+O$33</f>
        <v>16433</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5938</v>
      </c>
      <c r="N50" s="18">
        <f>F$50+O$34</f>
        <v>7918</v>
      </c>
      <c r="O50" s="19">
        <f>G$50+O$34</f>
        <v>9875.5</v>
      </c>
      <c r="P50" s="18">
        <f>H$50+O$34</f>
        <v>11855.5</v>
      </c>
      <c r="Q50" s="18">
        <f>I$50+O$34</f>
        <v>13813</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7255.5</v>
      </c>
      <c r="N51" s="19">
        <f>F$51+O$35</f>
        <v>9015.5</v>
      </c>
      <c r="O51" s="19">
        <f>G$51+O$35</f>
        <v>10755.5</v>
      </c>
      <c r="P51" s="19">
        <f>H$51+O$35</f>
        <v>12515.5</v>
      </c>
      <c r="Q51" s="19">
        <f>I$51+O$35</f>
        <v>14255.5</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8573</v>
      </c>
      <c r="N52" s="18">
        <f>F$52+O$36</f>
        <v>10113</v>
      </c>
      <c r="O52" s="19">
        <f>G$52+O$36</f>
        <v>11635.5</v>
      </c>
      <c r="P52" s="18">
        <f>H$52+O$36</f>
        <v>13175.5</v>
      </c>
      <c r="Q52" s="18">
        <f>I$52+O$36</f>
        <v>14698</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9890.5</v>
      </c>
      <c r="N53" s="19">
        <f>F$53+O$37</f>
        <v>11210.5</v>
      </c>
      <c r="O53" s="19">
        <f>G$53+O$37</f>
        <v>12515.5</v>
      </c>
      <c r="P53" s="19">
        <f>H$53+O$37</f>
        <v>13835.5</v>
      </c>
      <c r="Q53" s="19">
        <f>I$53+O$37</f>
        <v>15140.5</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11208</v>
      </c>
      <c r="N54" s="18">
        <f>F$54+O$38</f>
        <v>12308</v>
      </c>
      <c r="O54" s="19">
        <f>G$54+O$38</f>
        <v>13395.5</v>
      </c>
      <c r="P54" s="18">
        <f>H$54+O$38</f>
        <v>14495.5</v>
      </c>
      <c r="Q54" s="18">
        <f>I$54+O$38</f>
        <v>15583</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11471.5</v>
      </c>
      <c r="N55" s="21">
        <f>F$55+O$39</f>
        <v>12527.5</v>
      </c>
      <c r="O55" s="21">
        <f>G$55+O$39</f>
        <v>13571.5</v>
      </c>
      <c r="P55" s="21">
        <f>H$55+O$39</f>
        <v>14627.5</v>
      </c>
      <c r="Q55" s="21">
        <f>I$55+O$39</f>
        <v>15671.5</v>
      </c>
      <c r="R55" s="3"/>
      <c r="S55" s="3"/>
      <c r="T55" s="3"/>
      <c r="U55" s="3"/>
      <c r="V55" s="3"/>
    </row>
    <row r="56" spans="2:22" ht="15.75" x14ac:dyDescent="0.25">
      <c r="B56" s="3"/>
      <c r="C56" s="140"/>
      <c r="D56" s="138"/>
      <c r="E56" s="139"/>
      <c r="F56" s="139"/>
      <c r="G56" s="139"/>
      <c r="H56" s="139"/>
      <c r="I56" s="139"/>
      <c r="J56" s="3"/>
      <c r="K56" s="11" t="s">
        <v>0</v>
      </c>
      <c r="L56" s="30">
        <f>C$16</f>
        <v>120</v>
      </c>
      <c r="M56" s="31">
        <f>E$55+O$40</f>
        <v>-4213.5</v>
      </c>
      <c r="N56" s="31">
        <f>F$55+O$40</f>
        <v>-3157.4999999999995</v>
      </c>
      <c r="O56" s="31">
        <f>G$55+O$40</f>
        <v>-2113.4999999999995</v>
      </c>
      <c r="P56" s="31">
        <f>H$55+O$40</f>
        <v>-1057.4999999999995</v>
      </c>
      <c r="Q56" s="31">
        <f>I$55+O$40</f>
        <v>-13.499999999999545</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VPKOwIHkDEhZGUtwQwbxmiLDVLq4Hxbf6Ip78HKxD9K/cWcHMPIfUEPNMmjX29/3nJH8KnTuOWHW4bLbwLM8RQ==" saltValue="xfR2HfB/6mO3P/cI2mX0Sw==" spinCount="100000" sheet="1" objects="1" scenarios="1"/>
  <mergeCells count="17">
    <mergeCell ref="G28:K28"/>
    <mergeCell ref="C47:C54"/>
    <mergeCell ref="K47:K54"/>
    <mergeCell ref="E31:E38"/>
    <mergeCell ref="M31:M38"/>
    <mergeCell ref="E43:I43"/>
    <mergeCell ref="M43:Q43"/>
    <mergeCell ref="E44:I44"/>
    <mergeCell ref="M44:Q44"/>
    <mergeCell ref="B2:C2"/>
    <mergeCell ref="B3:C3"/>
    <mergeCell ref="G4:M4"/>
    <mergeCell ref="E27:K27"/>
    <mergeCell ref="E5:F5"/>
    <mergeCell ref="G5:M5"/>
    <mergeCell ref="G18:O18"/>
    <mergeCell ref="G19:O19"/>
  </mergeCells>
  <dataValidations count="2">
    <dataValidation type="list" allowBlank="1" showInputMessage="1" showErrorMessage="1" sqref="C6">
      <formula1>CLEVEL</formula1>
    </dataValidation>
    <dataValidation type="list" allowBlank="1" showInputMessage="1" showErrorMessage="1" sqref="C7">
      <formula1>P.E.</formula1>
    </dataValidation>
  </dataValidation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7"/>
  <sheetViews>
    <sheetView topLeftCell="A22" zoomScale="120" zoomScaleNormal="120" workbookViewId="0">
      <selection activeCell="O41" sqref="O41"/>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2: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2:24" ht="15.75" x14ac:dyDescent="0.25">
      <c r="B4" s="10" t="s">
        <v>2</v>
      </c>
      <c r="C4" s="39">
        <v>320</v>
      </c>
      <c r="D4" s="42"/>
      <c r="E4" s="43"/>
      <c r="F4" s="43"/>
      <c r="G4" s="183" t="s">
        <v>21</v>
      </c>
      <c r="H4" s="183"/>
      <c r="I4" s="183"/>
      <c r="J4" s="183"/>
      <c r="K4" s="183"/>
      <c r="L4" s="183"/>
      <c r="M4" s="183"/>
      <c r="N4" s="42"/>
      <c r="O4" s="42"/>
      <c r="W4" s="42"/>
      <c r="X4" s="42"/>
    </row>
    <row r="5" spans="2:24" ht="15.75" x14ac:dyDescent="0.25">
      <c r="B5" s="38" t="s">
        <v>23</v>
      </c>
      <c r="C5" s="105">
        <v>10</v>
      </c>
      <c r="D5" s="42"/>
      <c r="E5" s="185" t="s">
        <v>33</v>
      </c>
      <c r="F5" s="186"/>
      <c r="G5" s="181" t="s">
        <v>22</v>
      </c>
      <c r="H5" s="181"/>
      <c r="I5" s="181"/>
      <c r="J5" s="181"/>
      <c r="K5" s="181"/>
      <c r="L5" s="181"/>
      <c r="M5" s="181"/>
      <c r="N5" s="42"/>
      <c r="O5" s="42"/>
      <c r="W5" s="42"/>
      <c r="X5" s="42"/>
    </row>
    <row r="6" spans="2:24" ht="15.75" x14ac:dyDescent="0.25">
      <c r="B6" s="3" t="s">
        <v>5</v>
      </c>
      <c r="C6" s="40">
        <v>0.75</v>
      </c>
      <c r="D6" s="42"/>
      <c r="E6" s="79" t="s">
        <v>32</v>
      </c>
      <c r="F6" s="34" t="s">
        <v>27</v>
      </c>
      <c r="G6" s="89">
        <v>0.75</v>
      </c>
      <c r="H6" s="90">
        <v>0.7</v>
      </c>
      <c r="I6" s="91">
        <v>0.65</v>
      </c>
      <c r="J6" s="91">
        <v>0.6</v>
      </c>
      <c r="K6" s="91">
        <v>0.55000000000000004</v>
      </c>
      <c r="L6" s="91">
        <v>0.5</v>
      </c>
      <c r="M6" s="5" t="s">
        <v>0</v>
      </c>
      <c r="N6" s="42"/>
      <c r="O6" s="42"/>
      <c r="W6" s="42"/>
      <c r="X6" s="42"/>
    </row>
    <row r="7" spans="2:24" ht="15.75" x14ac:dyDescent="0.25">
      <c r="B7" s="3" t="s">
        <v>9</v>
      </c>
      <c r="C7" s="106">
        <v>100</v>
      </c>
      <c r="D7" s="42"/>
      <c r="E7" s="44">
        <v>100</v>
      </c>
      <c r="F7" s="45">
        <v>17.5</v>
      </c>
      <c r="G7" s="8">
        <v>96.2</v>
      </c>
      <c r="H7" s="8">
        <v>65.3</v>
      </c>
      <c r="I7" s="8">
        <v>47.7</v>
      </c>
      <c r="J7" s="8">
        <v>32.1</v>
      </c>
      <c r="K7" s="8">
        <v>24.3</v>
      </c>
      <c r="L7" s="8">
        <v>16.7</v>
      </c>
      <c r="M7" s="46" t="s">
        <v>1</v>
      </c>
      <c r="N7" s="42"/>
      <c r="O7" s="42"/>
      <c r="W7" s="42"/>
      <c r="X7" s="42"/>
    </row>
    <row r="8" spans="2:24" ht="15.75" customHeight="1" x14ac:dyDescent="0.25">
      <c r="B8" s="3" t="s">
        <v>11</v>
      </c>
      <c r="C8" s="61">
        <f>IF(C$7=100,F$7,IF(C$7=95,F$8,IF(C$7=90,F$9,IF(C$7=85,F$10,IF(C$7=80,F$11)))))</f>
        <v>17.5</v>
      </c>
      <c r="D8" s="42"/>
      <c r="E8" s="35">
        <v>95</v>
      </c>
      <c r="F8" s="36">
        <v>16.63</v>
      </c>
      <c r="G8" s="8">
        <v>91.4</v>
      </c>
      <c r="H8" s="8">
        <v>62.1</v>
      </c>
      <c r="I8" s="8">
        <v>45.3</v>
      </c>
      <c r="J8" s="8">
        <v>30.5</v>
      </c>
      <c r="K8" s="8">
        <v>23.1</v>
      </c>
      <c r="L8" s="8" t="s">
        <v>1</v>
      </c>
      <c r="M8" s="6" t="s">
        <v>1</v>
      </c>
      <c r="N8" s="42"/>
      <c r="O8" s="42"/>
      <c r="W8" s="42"/>
      <c r="X8" s="42"/>
    </row>
    <row r="9" spans="2:24" ht="15.75" x14ac:dyDescent="0.25">
      <c r="B9" s="3" t="s">
        <v>6</v>
      </c>
      <c r="C9" s="62">
        <f>C$4*C$6*C$5</f>
        <v>2400</v>
      </c>
      <c r="D9" s="42"/>
      <c r="E9" s="35">
        <v>90</v>
      </c>
      <c r="F9" s="36">
        <v>15.75</v>
      </c>
      <c r="G9" s="8">
        <v>86.6</v>
      </c>
      <c r="H9" s="8">
        <v>58.8</v>
      </c>
      <c r="I9" s="8">
        <v>42.9</v>
      </c>
      <c r="J9" s="8">
        <v>28.9</v>
      </c>
      <c r="K9" s="8" t="s">
        <v>1</v>
      </c>
      <c r="L9" s="8" t="s">
        <v>1</v>
      </c>
      <c r="M9" s="6" t="s">
        <v>1</v>
      </c>
      <c r="N9" s="42"/>
      <c r="O9" s="42"/>
      <c r="W9" s="42"/>
      <c r="X9" s="42"/>
    </row>
    <row r="10" spans="2:24" ht="15.75" x14ac:dyDescent="0.25">
      <c r="B10" s="3" t="s">
        <v>25</v>
      </c>
      <c r="C10" s="63">
        <f>C$9*C$8</f>
        <v>42000</v>
      </c>
      <c r="D10" s="42"/>
      <c r="E10" s="35">
        <v>85</v>
      </c>
      <c r="F10" s="36">
        <v>14.88</v>
      </c>
      <c r="G10" s="8">
        <v>81.8</v>
      </c>
      <c r="H10" s="8">
        <v>55.5</v>
      </c>
      <c r="I10" s="8">
        <v>40.5</v>
      </c>
      <c r="J10" s="8">
        <v>27.3</v>
      </c>
      <c r="K10" s="8" t="s">
        <v>1</v>
      </c>
      <c r="L10" s="8" t="s">
        <v>1</v>
      </c>
      <c r="M10" s="6" t="s">
        <v>1</v>
      </c>
      <c r="N10" s="42"/>
      <c r="O10" s="42"/>
      <c r="W10" s="42"/>
      <c r="X10" s="42"/>
    </row>
    <row r="11" spans="2: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96.2</v>
      </c>
      <c r="D11" s="42"/>
      <c r="E11" s="35">
        <v>80</v>
      </c>
      <c r="F11" s="36">
        <v>14</v>
      </c>
      <c r="G11" s="8">
        <v>76.900000000000006</v>
      </c>
      <c r="H11" s="8">
        <v>52.2</v>
      </c>
      <c r="I11" s="8">
        <v>38.1</v>
      </c>
      <c r="J11" s="8" t="s">
        <v>1</v>
      </c>
      <c r="K11" s="8" t="s">
        <v>1</v>
      </c>
      <c r="L11" s="8" t="s">
        <v>1</v>
      </c>
      <c r="M11" s="6" t="s">
        <v>1</v>
      </c>
      <c r="N11" s="42"/>
      <c r="O11" s="42"/>
      <c r="W11" s="42"/>
      <c r="X11" s="42"/>
    </row>
    <row r="12" spans="2:24" ht="15.75" x14ac:dyDescent="0.25">
      <c r="B12" s="3" t="s">
        <v>13</v>
      </c>
      <c r="C12" s="65">
        <f>C$11*C$5</f>
        <v>962</v>
      </c>
      <c r="D12" s="42"/>
      <c r="E12" s="16">
        <v>55</v>
      </c>
      <c r="F12" s="37">
        <v>9.6300000000000008</v>
      </c>
      <c r="G12" s="8" t="s">
        <v>1</v>
      </c>
      <c r="H12" s="8" t="s">
        <v>1</v>
      </c>
      <c r="I12" s="8" t="s">
        <v>1</v>
      </c>
      <c r="J12" s="8" t="s">
        <v>1</v>
      </c>
      <c r="K12" s="8" t="s">
        <v>1</v>
      </c>
      <c r="L12" s="8" t="s">
        <v>1</v>
      </c>
      <c r="M12" s="9">
        <v>300</v>
      </c>
      <c r="N12" s="42"/>
      <c r="O12" s="42"/>
      <c r="W12" s="42"/>
      <c r="X12" s="42"/>
    </row>
    <row r="13" spans="2:24" ht="15.75" x14ac:dyDescent="0.25">
      <c r="B13" s="3" t="s">
        <v>14</v>
      </c>
      <c r="C13" s="63">
        <f>0.5*C$4*C$5</f>
        <v>1600</v>
      </c>
      <c r="D13" s="3"/>
      <c r="E13" s="3"/>
      <c r="F13" s="3"/>
      <c r="G13" s="3"/>
      <c r="H13" s="42"/>
      <c r="I13" s="42"/>
      <c r="J13" s="42"/>
      <c r="K13" s="42"/>
      <c r="L13" s="42"/>
      <c r="M13" s="42"/>
      <c r="N13" s="42"/>
      <c r="O13" s="42"/>
      <c r="W13" s="42"/>
      <c r="X13" s="42"/>
    </row>
    <row r="14" spans="2:24" ht="15.75" x14ac:dyDescent="0.25">
      <c r="B14" s="32" t="s">
        <v>26</v>
      </c>
      <c r="C14" s="66">
        <f>C$13*F$12</f>
        <v>15408.000000000002</v>
      </c>
      <c r="D14" s="3"/>
      <c r="E14" s="3"/>
      <c r="F14" s="3"/>
      <c r="G14" s="3"/>
      <c r="H14" s="42"/>
      <c r="I14" s="42"/>
      <c r="J14" s="42"/>
      <c r="K14" s="42"/>
      <c r="L14" s="42"/>
      <c r="M14" s="42"/>
      <c r="N14" s="42"/>
      <c r="O14" s="42"/>
      <c r="W14" s="42"/>
      <c r="X14" s="42"/>
    </row>
    <row r="15" spans="2:24" ht="15.75" x14ac:dyDescent="0.25">
      <c r="B15" s="33" t="s">
        <v>28</v>
      </c>
      <c r="C15" s="67">
        <f>M$12</f>
        <v>300</v>
      </c>
      <c r="D15" s="3"/>
      <c r="E15" s="3"/>
      <c r="F15" s="3"/>
      <c r="G15" s="3"/>
      <c r="H15" s="42"/>
      <c r="I15" s="42"/>
      <c r="J15" s="42"/>
      <c r="K15" s="42"/>
      <c r="L15" s="42"/>
      <c r="M15" s="42"/>
      <c r="N15" s="42"/>
      <c r="O15" s="42"/>
      <c r="W15" s="42"/>
      <c r="X15" s="42"/>
    </row>
    <row r="16" spans="2: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c r="X18" s="42"/>
    </row>
    <row r="19" spans="2:24" ht="15.75" x14ac:dyDescent="0.25">
      <c r="B19" s="42"/>
      <c r="E19" s="3"/>
      <c r="F19" s="10"/>
      <c r="G19" s="191" t="s">
        <v>3</v>
      </c>
      <c r="H19" s="191"/>
      <c r="I19" s="191"/>
      <c r="J19" s="191"/>
      <c r="K19" s="191"/>
      <c r="L19" s="191"/>
      <c r="M19" s="191"/>
      <c r="N19" s="191"/>
      <c r="O19" s="191"/>
      <c r="P19" s="42"/>
      <c r="Q19" s="42"/>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c r="X20" s="42"/>
    </row>
    <row r="21" spans="2:24"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c r="X22" s="42"/>
    </row>
    <row r="23" spans="2:24"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V23" s="42"/>
      <c r="W23" s="42"/>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V24" s="42"/>
      <c r="W24" s="42"/>
      <c r="X24" s="42"/>
    </row>
    <row r="25" spans="2:24" ht="15.75" x14ac:dyDescent="0.25">
      <c r="B25" s="42"/>
      <c r="F25" s="42"/>
      <c r="R25" s="42"/>
      <c r="V25" s="42"/>
      <c r="W25" s="42"/>
      <c r="X25" s="42"/>
    </row>
    <row r="26" spans="2:24" ht="15.75" customHeight="1" x14ac:dyDescent="0.25">
      <c r="B26" s="42"/>
      <c r="F26" s="3"/>
      <c r="R26" s="42"/>
      <c r="V26" s="42"/>
      <c r="X26" s="42"/>
    </row>
    <row r="27" spans="2:24" ht="15.75" x14ac:dyDescent="0.25">
      <c r="B27" s="42"/>
      <c r="E27" s="184" t="s">
        <v>31</v>
      </c>
      <c r="F27" s="184"/>
      <c r="G27" s="184"/>
      <c r="H27" s="184"/>
      <c r="I27" s="184"/>
      <c r="J27" s="184"/>
      <c r="K27" s="184"/>
      <c r="R27" s="42"/>
      <c r="V27" s="42"/>
      <c r="X27" s="42"/>
    </row>
    <row r="28" spans="2:24" ht="15.75" x14ac:dyDescent="0.25">
      <c r="B28" s="42"/>
      <c r="E28" s="10"/>
      <c r="F28" s="10"/>
      <c r="G28" s="181" t="s">
        <v>30</v>
      </c>
      <c r="H28" s="181"/>
      <c r="I28" s="181"/>
      <c r="J28" s="181"/>
      <c r="K28" s="181"/>
      <c r="L28" s="42"/>
      <c r="M28" s="42"/>
      <c r="N28" s="42"/>
      <c r="O28" s="42"/>
      <c r="P28" s="42"/>
      <c r="Q28" s="42"/>
      <c r="R28" s="42"/>
      <c r="V28" s="42"/>
      <c r="X28" s="42"/>
    </row>
    <row r="29" spans="2:24" ht="15.75" x14ac:dyDescent="0.25">
      <c r="B29" s="42"/>
      <c r="E29" s="3"/>
      <c r="F29" s="3"/>
      <c r="G29" s="77">
        <f>ROUND(C$8*0.9,2)</f>
        <v>15.75</v>
      </c>
      <c r="H29" s="77">
        <f>ROUND(C$8*0.95,2)</f>
        <v>16.63</v>
      </c>
      <c r="I29" s="22">
        <f>C$8</f>
        <v>17.5</v>
      </c>
      <c r="J29" s="77">
        <f>ROUND(C$8*1.05,2)</f>
        <v>18.38</v>
      </c>
      <c r="K29" s="77">
        <f>ROUND(C$8*1.1,2)</f>
        <v>19.25</v>
      </c>
      <c r="L29" s="42"/>
      <c r="M29" s="68"/>
      <c r="N29" s="69"/>
      <c r="O29" s="68" t="s">
        <v>40</v>
      </c>
      <c r="P29" s="42"/>
      <c r="Q29" s="42"/>
      <c r="R29" s="3"/>
      <c r="V29" s="3"/>
      <c r="X29" s="42"/>
    </row>
    <row r="30" spans="2:24" ht="15.75" x14ac:dyDescent="0.25">
      <c r="B30" s="42"/>
      <c r="E30" s="7"/>
      <c r="F30" s="7"/>
      <c r="G30" s="16" t="s">
        <v>16</v>
      </c>
      <c r="H30" s="16" t="s">
        <v>17</v>
      </c>
      <c r="I30" s="17" t="s">
        <v>18</v>
      </c>
      <c r="J30" s="16" t="s">
        <v>19</v>
      </c>
      <c r="K30" s="16" t="s">
        <v>20</v>
      </c>
      <c r="L30" s="3"/>
      <c r="M30" s="131"/>
      <c r="N30" s="70"/>
      <c r="O30" s="42" t="s">
        <v>41</v>
      </c>
      <c r="P30" s="3"/>
      <c r="Q30" s="3"/>
      <c r="R30" s="3"/>
      <c r="V30" s="3"/>
      <c r="X30" s="42"/>
    </row>
    <row r="31" spans="2:24"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81">
        <f>MAX(0,C$9-(N$31*C$5))*C$8-C$12</f>
        <v>-962</v>
      </c>
      <c r="P31" s="3"/>
      <c r="Q31" s="3"/>
      <c r="R31" s="3"/>
      <c r="X31" s="42"/>
    </row>
    <row r="32" spans="2:24" ht="15.75" x14ac:dyDescent="0.25">
      <c r="B32" s="42"/>
      <c r="C32" s="42"/>
      <c r="D32" s="3"/>
      <c r="E32" s="189"/>
      <c r="F32" s="77">
        <v>275</v>
      </c>
      <c r="G32" s="18">
        <f>F$32*G$29*C$5</f>
        <v>43312.5</v>
      </c>
      <c r="H32" s="18">
        <f>F$32*H$29*C$5</f>
        <v>45732.5</v>
      </c>
      <c r="I32" s="19">
        <f>F$32*I$29*C$5</f>
        <v>48125</v>
      </c>
      <c r="J32" s="18">
        <f>F$32*J$29*C$5</f>
        <v>50545</v>
      </c>
      <c r="K32" s="18">
        <f>F$32*K$29*C$5</f>
        <v>52937.5</v>
      </c>
      <c r="L32" s="3"/>
      <c r="M32" s="188"/>
      <c r="N32" s="34">
        <v>275</v>
      </c>
      <c r="O32" s="82">
        <f>MAX(0,C$9-(N$32*C$5))*C$8-C$12</f>
        <v>-962</v>
      </c>
      <c r="P32" s="3"/>
      <c r="Q32" s="3"/>
      <c r="R32" s="3"/>
      <c r="V32" s="3"/>
      <c r="X32" s="42"/>
    </row>
    <row r="33" spans="2:24" ht="15.75" x14ac:dyDescent="0.25">
      <c r="B33" s="3"/>
      <c r="C33" s="3"/>
      <c r="D33" s="3"/>
      <c r="E33" s="189"/>
      <c r="F33" s="77">
        <v>250</v>
      </c>
      <c r="G33" s="18">
        <f>F$33*G$29*C$5</f>
        <v>39375</v>
      </c>
      <c r="H33" s="18">
        <f>F$33*H$29*C$5</f>
        <v>41575</v>
      </c>
      <c r="I33" s="19">
        <f>F$33*I$29*C$5</f>
        <v>43750</v>
      </c>
      <c r="J33" s="18">
        <f>F$33*J$29*C$5</f>
        <v>45950</v>
      </c>
      <c r="K33" s="18">
        <f>F$33*K$29*C$5</f>
        <v>48125</v>
      </c>
      <c r="L33" s="3"/>
      <c r="M33" s="188"/>
      <c r="N33" s="34">
        <v>250</v>
      </c>
      <c r="O33" s="82">
        <f>MAX(0,C$9-(N$33*C$5))*C$8-C$12</f>
        <v>-962</v>
      </c>
      <c r="P33" s="3"/>
      <c r="Q33" s="3"/>
      <c r="R33" s="3"/>
      <c r="V33" s="3"/>
      <c r="X33" s="42"/>
    </row>
    <row r="34" spans="2:24" ht="15.75" x14ac:dyDescent="0.25">
      <c r="B34" s="3"/>
      <c r="E34" s="189"/>
      <c r="F34" s="77">
        <v>225</v>
      </c>
      <c r="G34" s="18">
        <f>F$34*G$29*C$5</f>
        <v>35437.5</v>
      </c>
      <c r="H34" s="18">
        <f>F$34*H$29*C$5</f>
        <v>37417.5</v>
      </c>
      <c r="I34" s="19">
        <f>F$34*I$29*C$5</f>
        <v>39375</v>
      </c>
      <c r="J34" s="18">
        <f>F$34*J$29*C$5</f>
        <v>41355</v>
      </c>
      <c r="K34" s="18">
        <f>F$34*K$29*C$5</f>
        <v>43312.5</v>
      </c>
      <c r="M34" s="188"/>
      <c r="N34" s="34">
        <v>225</v>
      </c>
      <c r="O34" s="82">
        <f>MAX(0,C$9-(N$34*C$5))*C$8-C$12</f>
        <v>1663</v>
      </c>
      <c r="R34" s="3"/>
      <c r="V34" s="3"/>
      <c r="W34" s="42"/>
      <c r="X34" s="42"/>
    </row>
    <row r="35" spans="2:24" ht="15.75" x14ac:dyDescent="0.25">
      <c r="B35" s="3"/>
      <c r="E35" s="189"/>
      <c r="F35" s="15">
        <v>200</v>
      </c>
      <c r="G35" s="19">
        <f>F$35*G$29*C$5</f>
        <v>31500</v>
      </c>
      <c r="H35" s="19">
        <f>F$35*H$29*C$5</f>
        <v>33260</v>
      </c>
      <c r="I35" s="19">
        <f>F$35*I$29*C$5</f>
        <v>35000</v>
      </c>
      <c r="J35" s="19">
        <f>F$35*J$29*C$5</f>
        <v>36760</v>
      </c>
      <c r="K35" s="19">
        <f>F$35*K$29*C$5</f>
        <v>38500</v>
      </c>
      <c r="M35" s="188"/>
      <c r="N35" s="72">
        <v>200</v>
      </c>
      <c r="O35" s="83">
        <f>MAX(0,C$9-(N$35*C$5))*C$8-C$12</f>
        <v>6038</v>
      </c>
      <c r="R35" s="3"/>
      <c r="S35" s="3"/>
      <c r="T35" s="3"/>
      <c r="U35" s="3"/>
      <c r="V35" s="3"/>
      <c r="W35" s="42"/>
      <c r="X35" s="42"/>
    </row>
    <row r="36" spans="2:24" ht="15.75" x14ac:dyDescent="0.25">
      <c r="B36" s="3"/>
      <c r="E36" s="189"/>
      <c r="F36" s="77">
        <v>175</v>
      </c>
      <c r="G36" s="18">
        <f>F$36*G$29*C$5</f>
        <v>27562.5</v>
      </c>
      <c r="H36" s="18">
        <f>F$36*H$29*C$5</f>
        <v>29102.5</v>
      </c>
      <c r="I36" s="19">
        <f>F$36*I$29*C$5</f>
        <v>30625</v>
      </c>
      <c r="J36" s="18">
        <f>F$36*J$29*C$5</f>
        <v>32165</v>
      </c>
      <c r="K36" s="18">
        <f>F$36*K$29*C$5</f>
        <v>33687.5</v>
      </c>
      <c r="M36" s="188"/>
      <c r="N36" s="34">
        <v>175</v>
      </c>
      <c r="O36" s="82">
        <f>MAX(0,C$9-(N$36*C$5))*C$8-C$12</f>
        <v>10413</v>
      </c>
      <c r="R36" s="3"/>
      <c r="S36" s="42"/>
      <c r="T36" s="42"/>
      <c r="U36" s="42"/>
      <c r="V36" s="3"/>
      <c r="W36" s="42"/>
      <c r="X36" s="42"/>
    </row>
    <row r="37" spans="2:24" ht="15.75" x14ac:dyDescent="0.25">
      <c r="B37" s="3"/>
      <c r="E37" s="189"/>
      <c r="F37" s="15">
        <v>150</v>
      </c>
      <c r="G37" s="19">
        <f>F$37*G$29*C$5</f>
        <v>23625</v>
      </c>
      <c r="H37" s="19">
        <f>F$37*H$29*C$5</f>
        <v>24945</v>
      </c>
      <c r="I37" s="19">
        <f>F$37*I$29*C$5</f>
        <v>26250</v>
      </c>
      <c r="J37" s="19">
        <f>F$37*J$29*C$5</f>
        <v>27570</v>
      </c>
      <c r="K37" s="19">
        <f>F$37*K$29*C$5</f>
        <v>28875</v>
      </c>
      <c r="M37" s="188"/>
      <c r="N37" s="72">
        <v>150</v>
      </c>
      <c r="O37" s="83">
        <f>MAX(0,C$9-(N$37*C$5))*C$8-C$12</f>
        <v>14788</v>
      </c>
      <c r="R37" s="3"/>
      <c r="S37" s="42"/>
      <c r="T37" s="42"/>
      <c r="U37" s="42"/>
      <c r="V37" s="3"/>
      <c r="W37" s="42"/>
      <c r="X37" s="42"/>
    </row>
    <row r="38" spans="2:24" ht="15.75" x14ac:dyDescent="0.25">
      <c r="B38" s="3"/>
      <c r="E38" s="189"/>
      <c r="F38" s="77">
        <v>125</v>
      </c>
      <c r="G38" s="18">
        <f>F$38*G$29*C$5</f>
        <v>19687.5</v>
      </c>
      <c r="H38" s="18">
        <f>F$38*H$29*C$5</f>
        <v>20787.5</v>
      </c>
      <c r="I38" s="19">
        <f>F$38*I$29*C$5</f>
        <v>21875</v>
      </c>
      <c r="J38" s="18">
        <f>F$38*J$29*C$5</f>
        <v>22975</v>
      </c>
      <c r="K38" s="18">
        <f>F$38*K$29*C$5</f>
        <v>24062.5</v>
      </c>
      <c r="M38" s="188"/>
      <c r="N38" s="34">
        <v>125</v>
      </c>
      <c r="O38" s="82">
        <f>MAX(0,C$9-(N$38*C$5))*C$8-C$12</f>
        <v>19163</v>
      </c>
      <c r="R38" s="3"/>
      <c r="S38" s="42"/>
      <c r="T38" s="42"/>
      <c r="U38" s="42"/>
      <c r="V38" s="3"/>
      <c r="W38" s="42"/>
      <c r="X38" s="42"/>
    </row>
    <row r="39" spans="2:24" ht="15.75" x14ac:dyDescent="0.25">
      <c r="B39" s="3"/>
      <c r="E39" s="11" t="s">
        <v>4</v>
      </c>
      <c r="F39" s="23">
        <f>C$16</f>
        <v>120</v>
      </c>
      <c r="G39" s="24">
        <f>F$39*G$29*C$5</f>
        <v>18900</v>
      </c>
      <c r="H39" s="24">
        <f>F$39*H$29*C$5</f>
        <v>19956</v>
      </c>
      <c r="I39" s="24">
        <f>F$39*I$29*C$5</f>
        <v>21000</v>
      </c>
      <c r="J39" s="24">
        <f>F$39*$J29*C$5</f>
        <v>22056</v>
      </c>
      <c r="K39" s="24">
        <f>F$39*K$29*C$5</f>
        <v>23100</v>
      </c>
      <c r="M39" s="142" t="s">
        <v>4</v>
      </c>
      <c r="N39" s="74">
        <f>C$16</f>
        <v>120</v>
      </c>
      <c r="O39" s="85">
        <f>MAX(0,C$9-(N$39*C$5))*C$8-C$12</f>
        <v>20038</v>
      </c>
      <c r="R39" s="3"/>
      <c r="S39" s="42"/>
      <c r="T39" s="42"/>
      <c r="U39" s="42"/>
      <c r="V39" s="3"/>
      <c r="W39" s="42"/>
      <c r="X39" s="42"/>
    </row>
    <row r="40" spans="2:24" ht="15.75" x14ac:dyDescent="0.25">
      <c r="B40" s="3"/>
      <c r="M40" s="76" t="s">
        <v>0</v>
      </c>
      <c r="N40" s="86">
        <f>C$16</f>
        <v>120</v>
      </c>
      <c r="O40" s="87">
        <f>MAX(0,C$13-(N$40*C$5))*F$12-M$12</f>
        <v>3552.0000000000005</v>
      </c>
      <c r="R40" s="3"/>
      <c r="S40" s="42"/>
      <c r="T40" s="42"/>
      <c r="U40" s="42"/>
      <c r="V40" s="3"/>
      <c r="W40" s="42"/>
      <c r="X40" s="42"/>
    </row>
    <row r="41" spans="2:24" ht="15.75" x14ac:dyDescent="0.25">
      <c r="B41" s="3"/>
      <c r="R41" s="3"/>
      <c r="S41" s="42"/>
      <c r="T41" s="42"/>
      <c r="U41" s="42"/>
      <c r="V41" s="3"/>
      <c r="W41" s="42"/>
      <c r="X41" s="42"/>
    </row>
    <row r="42" spans="2:24" ht="15.75" x14ac:dyDescent="0.25">
      <c r="B42" s="3"/>
      <c r="R42" s="3"/>
      <c r="S42" s="42"/>
      <c r="T42" s="42"/>
      <c r="U42" s="42"/>
      <c r="V42" s="3"/>
      <c r="W42" s="42"/>
      <c r="X42" s="42"/>
    </row>
    <row r="43" spans="2:24"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4"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13768</v>
      </c>
      <c r="N47" s="18">
        <f>F$47+O$31</f>
        <v>16408</v>
      </c>
      <c r="O47" s="19">
        <f>G$47+O$31</f>
        <v>19018</v>
      </c>
      <c r="P47" s="18">
        <f>H$47+O$31</f>
        <v>21658</v>
      </c>
      <c r="Q47" s="18">
        <f>I$47+O$31</f>
        <v>24268</v>
      </c>
      <c r="R47" s="3"/>
      <c r="S47" s="3"/>
      <c r="T47" s="3"/>
      <c r="U47" s="3"/>
      <c r="V47" s="3"/>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10710.5</v>
      </c>
      <c r="N48" s="18">
        <f>F$48+O$32</f>
        <v>13130.5</v>
      </c>
      <c r="O48" s="19">
        <f>G$48+O$32</f>
        <v>15523</v>
      </c>
      <c r="P48" s="18">
        <f>H$48+O$32</f>
        <v>17943</v>
      </c>
      <c r="Q48" s="18">
        <f>I$48+O$32</f>
        <v>20335.5</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7653</v>
      </c>
      <c r="N49" s="18">
        <f>F$49+O$33</f>
        <v>9853</v>
      </c>
      <c r="O49" s="19">
        <f>G$49+O$33</f>
        <v>12028</v>
      </c>
      <c r="P49" s="18">
        <f>H$49+O$33</f>
        <v>14228</v>
      </c>
      <c r="Q49" s="18">
        <f>I$49+O$33</f>
        <v>16403</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7220.5</v>
      </c>
      <c r="N50" s="18">
        <f>F$50+O$34</f>
        <v>9200.5</v>
      </c>
      <c r="O50" s="19">
        <f>G$50+O$34</f>
        <v>11158</v>
      </c>
      <c r="P50" s="18">
        <f>H$50+O$34</f>
        <v>13138</v>
      </c>
      <c r="Q50" s="18">
        <f>I$50+O$34</f>
        <v>15095.5</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8538</v>
      </c>
      <c r="N51" s="19">
        <f>F$51+O$35</f>
        <v>10298</v>
      </c>
      <c r="O51" s="19">
        <f>G$51+O$35</f>
        <v>12038</v>
      </c>
      <c r="P51" s="19">
        <f>H$51+O$35</f>
        <v>13798</v>
      </c>
      <c r="Q51" s="19">
        <f>I$51+O$35</f>
        <v>15538</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9855.5</v>
      </c>
      <c r="N52" s="18">
        <f>F$52+O$36</f>
        <v>11395.5</v>
      </c>
      <c r="O52" s="19">
        <f>G$52+O$36</f>
        <v>12918</v>
      </c>
      <c r="P52" s="18">
        <f>H$52+O$36</f>
        <v>14458</v>
      </c>
      <c r="Q52" s="18">
        <f>I$52+O$36</f>
        <v>15980.5</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11173</v>
      </c>
      <c r="N53" s="19">
        <f>F$53+O$37</f>
        <v>12493</v>
      </c>
      <c r="O53" s="19">
        <f>G$53+O$37</f>
        <v>13798</v>
      </c>
      <c r="P53" s="19">
        <f>H$53+O$37</f>
        <v>15118</v>
      </c>
      <c r="Q53" s="19">
        <f>I$53+O$37</f>
        <v>16423</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12490.5</v>
      </c>
      <c r="N54" s="18">
        <f>F$54+O$38</f>
        <v>13590.5</v>
      </c>
      <c r="O54" s="19">
        <f>G$54+O$38</f>
        <v>14678</v>
      </c>
      <c r="P54" s="18">
        <f>H$54+O$38</f>
        <v>15778</v>
      </c>
      <c r="Q54" s="18">
        <f>I$54+O$38</f>
        <v>16865.5</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12754</v>
      </c>
      <c r="N55" s="21">
        <f>F$55+O$39</f>
        <v>13810</v>
      </c>
      <c r="O55" s="21">
        <f>G$55+O$39</f>
        <v>14854</v>
      </c>
      <c r="P55" s="21">
        <f>H$55+O$39</f>
        <v>15910</v>
      </c>
      <c r="Q55" s="21">
        <f>I$55+O$39</f>
        <v>16954</v>
      </c>
      <c r="R55" s="3"/>
      <c r="S55" s="3"/>
      <c r="T55" s="3"/>
      <c r="U55" s="3"/>
      <c r="V55" s="3"/>
    </row>
    <row r="56" spans="2:22" ht="15.75" x14ac:dyDescent="0.25">
      <c r="B56" s="3"/>
      <c r="C56" s="140"/>
      <c r="D56" s="138"/>
      <c r="E56" s="139"/>
      <c r="F56" s="139"/>
      <c r="G56" s="139"/>
      <c r="H56" s="139"/>
      <c r="I56" s="139"/>
      <c r="J56" s="3"/>
      <c r="K56" s="11" t="s">
        <v>0</v>
      </c>
      <c r="L56" s="30">
        <f>C$16</f>
        <v>120</v>
      </c>
      <c r="M56" s="31">
        <f>E$55+O$40</f>
        <v>-3731.9999999999995</v>
      </c>
      <c r="N56" s="31">
        <f>F$55+O$40</f>
        <v>-2675.9999999999995</v>
      </c>
      <c r="O56" s="31">
        <f>G$55+O$40</f>
        <v>-1631.9999999999995</v>
      </c>
      <c r="P56" s="31">
        <f>H$55+O$40</f>
        <v>-575.99999999999955</v>
      </c>
      <c r="Q56" s="31">
        <f>I$55+O$40</f>
        <v>468.00000000000045</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X0/30pmsxRSuX1YHn+oYRIyVV4d9YwkqfXjxVPGhX5SO3nWaFrngCoXep7HhzLbSrBpuun+X2cY0VD4M+5jd5w==" saltValue="qzpp1ThhSAJq9BAbJS3Eww==" spinCount="100000" sheet="1" objects="1" scenarios="1"/>
  <mergeCells count="17">
    <mergeCell ref="G28:K28"/>
    <mergeCell ref="C47:C54"/>
    <mergeCell ref="K47:K54"/>
    <mergeCell ref="E31:E38"/>
    <mergeCell ref="M31:M38"/>
    <mergeCell ref="E43:I43"/>
    <mergeCell ref="M43:Q43"/>
    <mergeCell ref="E44:I44"/>
    <mergeCell ref="M44:Q44"/>
    <mergeCell ref="B2:C2"/>
    <mergeCell ref="B3:C3"/>
    <mergeCell ref="G4:M4"/>
    <mergeCell ref="E27:K27"/>
    <mergeCell ref="E5:F5"/>
    <mergeCell ref="G5:M5"/>
    <mergeCell ref="G18:O18"/>
    <mergeCell ref="G19:O19"/>
  </mergeCells>
  <dataValidations count="2">
    <dataValidation type="list" allowBlank="1" showInputMessage="1" showErrorMessage="1" sqref="C7">
      <formula1>P.E.</formula1>
    </dataValidation>
    <dataValidation type="list" allowBlank="1" showInputMessage="1" showErrorMessage="1" sqref="C6">
      <formula1>CLEVEL</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57"/>
  <sheetViews>
    <sheetView topLeftCell="A10" zoomScale="120" zoomScaleNormal="120" workbookViewId="0">
      <selection activeCell="Q39" sqref="Q39"/>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3" ht="15.75" x14ac:dyDescent="0.25">
      <c r="B2" s="181" t="s">
        <v>37</v>
      </c>
      <c r="C2" s="181"/>
      <c r="D2" s="42"/>
      <c r="E2" s="42"/>
      <c r="F2" s="42"/>
      <c r="G2" s="42"/>
      <c r="H2" s="42"/>
      <c r="I2" s="42"/>
      <c r="J2" s="42"/>
      <c r="K2" s="42"/>
      <c r="L2" s="42"/>
      <c r="M2" s="42"/>
      <c r="N2" s="42"/>
      <c r="O2" s="42"/>
      <c r="P2" s="42"/>
      <c r="Q2" s="42"/>
      <c r="R2" s="42"/>
      <c r="S2" s="42"/>
      <c r="T2" s="42"/>
      <c r="U2" s="42"/>
      <c r="V2" s="42"/>
      <c r="W2" s="42"/>
    </row>
    <row r="3" spans="2:23" ht="15.75" x14ac:dyDescent="0.25">
      <c r="B3" s="182" t="s">
        <v>38</v>
      </c>
      <c r="C3" s="182"/>
      <c r="D3" s="42"/>
      <c r="E3" s="42"/>
      <c r="F3" s="42"/>
      <c r="G3" s="42"/>
      <c r="H3" s="42"/>
      <c r="I3" s="42"/>
      <c r="J3" s="42"/>
      <c r="K3" s="42"/>
      <c r="L3" s="42"/>
      <c r="M3" s="42"/>
      <c r="N3" s="42"/>
      <c r="O3" s="42"/>
      <c r="P3" s="42"/>
      <c r="Q3" s="42"/>
      <c r="R3" s="42"/>
      <c r="S3" s="42"/>
      <c r="T3" s="42"/>
      <c r="U3" s="42"/>
      <c r="V3" s="42"/>
      <c r="W3" s="42"/>
    </row>
    <row r="4" spans="2:23" ht="15.75" x14ac:dyDescent="0.25">
      <c r="B4" s="10" t="s">
        <v>2</v>
      </c>
      <c r="C4" s="114">
        <v>150</v>
      </c>
      <c r="D4" s="42"/>
      <c r="E4" s="43"/>
      <c r="F4" s="43"/>
      <c r="G4" s="183" t="s">
        <v>21</v>
      </c>
      <c r="H4" s="183"/>
      <c r="I4" s="183"/>
      <c r="J4" s="183"/>
      <c r="K4" s="183"/>
      <c r="L4" s="183"/>
      <c r="M4" s="183"/>
      <c r="N4" s="42"/>
      <c r="O4" s="42"/>
      <c r="W4" s="42"/>
    </row>
    <row r="5" spans="2:23" ht="15.75" x14ac:dyDescent="0.25">
      <c r="B5" s="38" t="s">
        <v>23</v>
      </c>
      <c r="C5" s="115">
        <v>10</v>
      </c>
      <c r="D5" s="42"/>
      <c r="E5" s="185" t="s">
        <v>33</v>
      </c>
      <c r="F5" s="186"/>
      <c r="G5" s="181" t="s">
        <v>22</v>
      </c>
      <c r="H5" s="181"/>
      <c r="I5" s="181"/>
      <c r="J5" s="181"/>
      <c r="K5" s="181"/>
      <c r="L5" s="181"/>
      <c r="M5" s="181"/>
      <c r="N5" s="42"/>
      <c r="O5" s="42"/>
      <c r="W5" s="42"/>
    </row>
    <row r="6" spans="2:23" ht="15.75" x14ac:dyDescent="0.25">
      <c r="B6" s="3" t="s">
        <v>5</v>
      </c>
      <c r="C6" s="116">
        <v>0.75</v>
      </c>
      <c r="D6" s="42"/>
      <c r="E6" s="79" t="s">
        <v>32</v>
      </c>
      <c r="F6" s="34" t="s">
        <v>27</v>
      </c>
      <c r="G6" s="89">
        <v>0.75</v>
      </c>
      <c r="H6" s="90">
        <v>0.7</v>
      </c>
      <c r="I6" s="91">
        <v>0.65</v>
      </c>
      <c r="J6" s="91">
        <v>0.6</v>
      </c>
      <c r="K6" s="91">
        <v>0.55000000000000004</v>
      </c>
      <c r="L6" s="91">
        <v>0.5</v>
      </c>
      <c r="M6" s="92" t="s">
        <v>0</v>
      </c>
      <c r="N6" s="42"/>
      <c r="O6" s="42"/>
      <c r="W6" s="42"/>
    </row>
    <row r="7" spans="2:23" ht="15.75" x14ac:dyDescent="0.25">
      <c r="B7" s="3" t="s">
        <v>9</v>
      </c>
      <c r="C7" s="117">
        <v>100</v>
      </c>
      <c r="D7" s="42"/>
      <c r="E7" s="44">
        <v>100</v>
      </c>
      <c r="F7" s="45">
        <v>17.5</v>
      </c>
      <c r="G7" s="8">
        <v>45.1</v>
      </c>
      <c r="H7" s="8">
        <v>30.6</v>
      </c>
      <c r="I7" s="8">
        <v>22.3</v>
      </c>
      <c r="J7" s="8">
        <v>15</v>
      </c>
      <c r="K7" s="8">
        <v>11.4</v>
      </c>
      <c r="L7" s="8">
        <v>7.9</v>
      </c>
      <c r="M7" s="88" t="s">
        <v>1</v>
      </c>
      <c r="N7" s="42"/>
      <c r="O7" s="42"/>
      <c r="W7" s="42"/>
    </row>
    <row r="8" spans="2:23" ht="15.75" customHeight="1" x14ac:dyDescent="0.25">
      <c r="B8" s="3" t="s">
        <v>11</v>
      </c>
      <c r="C8" s="118">
        <f>IF(C$7=100,F$7,IF(C$7=95,F$8,IF(C$7=90,F$9,IF(C$7=85,F$10,IF(C$7=80,F$11)))))</f>
        <v>17.5</v>
      </c>
      <c r="D8" s="42"/>
      <c r="E8" s="35">
        <v>95</v>
      </c>
      <c r="F8" s="36">
        <v>16.63</v>
      </c>
      <c r="G8" s="8">
        <v>42.8</v>
      </c>
      <c r="H8" s="8">
        <v>29.1</v>
      </c>
      <c r="I8" s="8">
        <v>21.2</v>
      </c>
      <c r="J8" s="8">
        <v>14.3</v>
      </c>
      <c r="K8" s="8">
        <v>10.8</v>
      </c>
      <c r="L8" s="8" t="s">
        <v>1</v>
      </c>
      <c r="M8" s="6" t="s">
        <v>1</v>
      </c>
      <c r="N8" s="42"/>
      <c r="O8" s="42"/>
      <c r="W8" s="42"/>
    </row>
    <row r="9" spans="2:23" ht="15.75" x14ac:dyDescent="0.25">
      <c r="B9" s="3" t="s">
        <v>6</v>
      </c>
      <c r="C9" s="124">
        <f>C$4*C$6*C$5</f>
        <v>1125</v>
      </c>
      <c r="D9" s="42"/>
      <c r="E9" s="35">
        <v>90</v>
      </c>
      <c r="F9" s="36">
        <v>15.75</v>
      </c>
      <c r="G9" s="8">
        <v>40.6</v>
      </c>
      <c r="H9" s="8">
        <v>27.6</v>
      </c>
      <c r="I9" s="8">
        <v>20.100000000000001</v>
      </c>
      <c r="J9" s="8">
        <v>13.5</v>
      </c>
      <c r="K9" s="8" t="s">
        <v>1</v>
      </c>
      <c r="L9" s="8" t="s">
        <v>1</v>
      </c>
      <c r="M9" s="6" t="s">
        <v>1</v>
      </c>
      <c r="N9" s="42"/>
      <c r="O9" s="42"/>
      <c r="W9" s="42"/>
    </row>
    <row r="10" spans="2:23" ht="15.75" x14ac:dyDescent="0.25">
      <c r="B10" s="3" t="s">
        <v>25</v>
      </c>
      <c r="C10" s="119">
        <f>C$9*C$8</f>
        <v>19687.5</v>
      </c>
      <c r="D10" s="42"/>
      <c r="E10" s="35">
        <v>85</v>
      </c>
      <c r="F10" s="36">
        <v>14.88</v>
      </c>
      <c r="G10" s="8">
        <v>38.299999999999997</v>
      </c>
      <c r="H10" s="8">
        <v>26</v>
      </c>
      <c r="I10" s="8">
        <v>19</v>
      </c>
      <c r="J10" s="8">
        <v>12.8</v>
      </c>
      <c r="K10" s="8" t="s">
        <v>1</v>
      </c>
      <c r="L10" s="8" t="s">
        <v>1</v>
      </c>
      <c r="M10" s="6" t="s">
        <v>1</v>
      </c>
      <c r="N10" s="42"/>
      <c r="O10" s="42"/>
      <c r="W10" s="42"/>
    </row>
    <row r="11" spans="2:23" ht="15.75" x14ac:dyDescent="0.25">
      <c r="B11" s="3" t="s">
        <v>24</v>
      </c>
      <c r="C11" s="120">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45.1</v>
      </c>
      <c r="D11" s="42"/>
      <c r="E11" s="35">
        <v>80</v>
      </c>
      <c r="F11" s="36">
        <v>14</v>
      </c>
      <c r="G11" s="8">
        <v>36.1</v>
      </c>
      <c r="H11" s="8">
        <v>24.5</v>
      </c>
      <c r="I11" s="8">
        <v>17.899999999999999</v>
      </c>
      <c r="J11" s="8" t="s">
        <v>1</v>
      </c>
      <c r="K11" s="8" t="s">
        <v>1</v>
      </c>
      <c r="L11" s="8" t="s">
        <v>1</v>
      </c>
      <c r="M11" s="6" t="s">
        <v>1</v>
      </c>
      <c r="N11" s="42"/>
      <c r="O11" s="42"/>
      <c r="W11" s="42"/>
    </row>
    <row r="12" spans="2:23" ht="15.75" x14ac:dyDescent="0.25">
      <c r="B12" s="3" t="s">
        <v>13</v>
      </c>
      <c r="C12" s="121">
        <f>C$11*C$5</f>
        <v>451</v>
      </c>
      <c r="D12" s="42"/>
      <c r="E12" s="16">
        <v>55</v>
      </c>
      <c r="F12" s="37">
        <v>9.6300000000000008</v>
      </c>
      <c r="G12" s="8" t="s">
        <v>1</v>
      </c>
      <c r="H12" s="8" t="s">
        <v>1</v>
      </c>
      <c r="I12" s="8" t="s">
        <v>1</v>
      </c>
      <c r="J12" s="8" t="s">
        <v>1</v>
      </c>
      <c r="K12" s="8" t="s">
        <v>1</v>
      </c>
      <c r="L12" s="8" t="s">
        <v>1</v>
      </c>
      <c r="M12" s="9">
        <v>300</v>
      </c>
      <c r="N12" s="42"/>
      <c r="O12" s="42"/>
      <c r="W12" s="42"/>
    </row>
    <row r="13" spans="2:23" ht="15.75" x14ac:dyDescent="0.25">
      <c r="B13" s="3" t="s">
        <v>14</v>
      </c>
      <c r="C13" s="119">
        <f>0.5*C$4*C$5</f>
        <v>750</v>
      </c>
      <c r="D13" s="3"/>
      <c r="E13" s="3"/>
      <c r="F13" s="3"/>
      <c r="G13" s="3"/>
      <c r="H13" s="42"/>
      <c r="I13" s="42"/>
      <c r="J13" s="42"/>
      <c r="K13" s="42"/>
      <c r="L13" s="42"/>
      <c r="M13" s="42"/>
      <c r="N13" s="42"/>
      <c r="O13" s="42"/>
      <c r="W13" s="42"/>
    </row>
    <row r="14" spans="2:23" ht="15.75" x14ac:dyDescent="0.25">
      <c r="B14" s="32" t="s">
        <v>26</v>
      </c>
      <c r="C14" s="122">
        <f>C$13*F$12</f>
        <v>7222.5000000000009</v>
      </c>
      <c r="D14" s="3"/>
      <c r="E14" s="3"/>
      <c r="F14" s="3"/>
      <c r="G14" s="3"/>
      <c r="H14" s="42"/>
      <c r="I14" s="42"/>
      <c r="J14" s="42"/>
      <c r="K14" s="42"/>
      <c r="L14" s="42"/>
      <c r="M14" s="42"/>
      <c r="N14" s="42"/>
      <c r="O14" s="42"/>
      <c r="W14" s="42"/>
    </row>
    <row r="15" spans="2:23" ht="15.75" x14ac:dyDescent="0.25">
      <c r="B15" s="33" t="s">
        <v>28</v>
      </c>
      <c r="C15" s="123">
        <f>M$12</f>
        <v>300</v>
      </c>
      <c r="D15" s="3"/>
      <c r="E15" s="3"/>
      <c r="F15" s="3"/>
      <c r="G15" s="3"/>
      <c r="H15" s="42"/>
      <c r="I15" s="42"/>
      <c r="J15" s="42"/>
      <c r="K15" s="42"/>
      <c r="L15" s="42"/>
      <c r="M15" s="42"/>
      <c r="N15" s="42"/>
      <c r="O15" s="42"/>
      <c r="W15" s="42"/>
    </row>
    <row r="16" spans="2:23" ht="15.75" x14ac:dyDescent="0.25">
      <c r="B16" s="12" t="s">
        <v>34</v>
      </c>
      <c r="C16" s="132">
        <v>120</v>
      </c>
      <c r="D16" s="3"/>
      <c r="E16" s="3"/>
      <c r="F16" s="3"/>
      <c r="G16" s="3"/>
      <c r="H16" s="42"/>
      <c r="I16" s="42"/>
      <c r="J16" s="42"/>
      <c r="K16" s="42"/>
      <c r="L16" s="42"/>
      <c r="M16" s="42"/>
      <c r="N16" s="42"/>
      <c r="O16" s="42"/>
      <c r="W16" s="42"/>
    </row>
    <row r="17" spans="2:23" ht="15.75" x14ac:dyDescent="0.25">
      <c r="B17" s="42"/>
      <c r="C17" s="42"/>
      <c r="D17" s="42"/>
      <c r="E17" s="42"/>
      <c r="F17" s="42"/>
      <c r="G17" s="42"/>
      <c r="H17" s="42"/>
      <c r="I17" s="42"/>
      <c r="J17" s="42"/>
      <c r="K17" s="42"/>
      <c r="L17" s="42"/>
      <c r="M17" s="42"/>
      <c r="N17" s="42"/>
      <c r="O17" s="42"/>
      <c r="P17" s="42"/>
      <c r="Q17" s="42"/>
      <c r="R17" s="42"/>
      <c r="S17" s="42"/>
      <c r="T17" s="42"/>
      <c r="U17" s="42"/>
      <c r="V17" s="42"/>
      <c r="W17" s="42"/>
    </row>
    <row r="18" spans="2:23"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row>
    <row r="19" spans="2:23" ht="15.75" x14ac:dyDescent="0.25">
      <c r="B19" s="42"/>
      <c r="E19" s="3"/>
      <c r="F19" s="10"/>
      <c r="G19" s="191" t="s">
        <v>3</v>
      </c>
      <c r="H19" s="191"/>
      <c r="I19" s="191"/>
      <c r="J19" s="191"/>
      <c r="K19" s="191"/>
      <c r="L19" s="191"/>
      <c r="M19" s="191"/>
      <c r="N19" s="191"/>
      <c r="O19" s="191"/>
      <c r="P19" s="42"/>
      <c r="Q19" s="42"/>
      <c r="R19" s="42"/>
      <c r="S19" s="42"/>
      <c r="T19" s="42"/>
      <c r="U19" s="42"/>
      <c r="V19" s="42"/>
      <c r="W19" s="42"/>
    </row>
    <row r="20" spans="2:23"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row>
    <row r="21" spans="2:23"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row>
    <row r="22" spans="2:23"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row>
    <row r="23" spans="2:23"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42"/>
    </row>
    <row r="24" spans="2:23"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T24" s="42"/>
      <c r="U24" s="42"/>
      <c r="V24" s="42"/>
      <c r="W24" s="42"/>
    </row>
    <row r="25" spans="2:23" ht="15.75" x14ac:dyDescent="0.25">
      <c r="B25" s="42"/>
      <c r="F25" s="42"/>
      <c r="R25" s="42"/>
      <c r="S25" s="42"/>
      <c r="T25" s="42"/>
      <c r="U25" s="42"/>
      <c r="V25" s="42"/>
      <c r="W25" s="42"/>
    </row>
    <row r="26" spans="2:23" ht="15.75" customHeight="1" x14ac:dyDescent="0.25">
      <c r="B26" s="42"/>
      <c r="F26" s="3"/>
      <c r="R26" s="42"/>
      <c r="S26" s="42"/>
      <c r="T26" s="42"/>
      <c r="U26" s="42"/>
      <c r="V26" s="42"/>
      <c r="W26" s="42"/>
    </row>
    <row r="27" spans="2:23" ht="15.75" x14ac:dyDescent="0.25">
      <c r="B27" s="42"/>
      <c r="E27" s="184" t="s">
        <v>31</v>
      </c>
      <c r="F27" s="184"/>
      <c r="G27" s="184"/>
      <c r="H27" s="184"/>
      <c r="I27" s="184"/>
      <c r="J27" s="184"/>
      <c r="K27" s="184"/>
      <c r="R27" s="42"/>
      <c r="S27" s="42"/>
      <c r="T27" s="42"/>
      <c r="U27" s="42"/>
      <c r="V27" s="42"/>
      <c r="W27" s="42"/>
    </row>
    <row r="28" spans="2:23" ht="15.75" x14ac:dyDescent="0.25">
      <c r="B28" s="42"/>
      <c r="E28" s="10"/>
      <c r="F28" s="10"/>
      <c r="G28" s="181" t="s">
        <v>30</v>
      </c>
      <c r="H28" s="181"/>
      <c r="I28" s="181"/>
      <c r="J28" s="181"/>
      <c r="K28" s="181"/>
      <c r="L28" s="42"/>
      <c r="M28" s="42"/>
      <c r="N28" s="42"/>
      <c r="O28" s="42"/>
      <c r="P28" s="42"/>
      <c r="Q28" s="42"/>
      <c r="R28" s="42"/>
      <c r="S28" s="42"/>
      <c r="T28" s="42"/>
      <c r="U28" s="42"/>
      <c r="V28" s="42"/>
      <c r="W28" s="42"/>
    </row>
    <row r="29" spans="2:23" ht="15.75" x14ac:dyDescent="0.25">
      <c r="B29" s="42"/>
      <c r="E29" s="3"/>
      <c r="F29" s="3"/>
      <c r="G29" s="77">
        <f>ROUND(C$8*0.9,2)</f>
        <v>15.75</v>
      </c>
      <c r="H29" s="77">
        <f>ROUND(C$8*0.95,2)</f>
        <v>16.63</v>
      </c>
      <c r="I29" s="22">
        <f>C$8</f>
        <v>17.5</v>
      </c>
      <c r="J29" s="77">
        <f>ROUND(C$8*1.05,2)</f>
        <v>18.38</v>
      </c>
      <c r="K29" s="77">
        <f>ROUND(C$8*1.1,2)</f>
        <v>19.25</v>
      </c>
      <c r="L29" s="42"/>
      <c r="M29" s="130"/>
      <c r="N29" s="69"/>
      <c r="O29" s="68" t="s">
        <v>40</v>
      </c>
      <c r="P29" s="42"/>
      <c r="Q29" s="42"/>
      <c r="R29" s="3"/>
      <c r="S29" s="3"/>
      <c r="T29" s="3"/>
      <c r="U29" s="3"/>
      <c r="V29" s="3"/>
      <c r="W29" s="42"/>
    </row>
    <row r="30" spans="2:23" ht="15.75" x14ac:dyDescent="0.25">
      <c r="B30" s="42"/>
      <c r="E30" s="7"/>
      <c r="F30" s="7"/>
      <c r="G30" s="16" t="s">
        <v>16</v>
      </c>
      <c r="H30" s="16" t="s">
        <v>17</v>
      </c>
      <c r="I30" s="17" t="s">
        <v>18</v>
      </c>
      <c r="J30" s="16" t="s">
        <v>19</v>
      </c>
      <c r="K30" s="16" t="s">
        <v>20</v>
      </c>
      <c r="L30" s="3"/>
      <c r="N30" s="70"/>
      <c r="O30" s="42" t="s">
        <v>41</v>
      </c>
      <c r="P30" s="3"/>
      <c r="Q30" s="3"/>
      <c r="R30" s="3"/>
      <c r="S30" s="3"/>
      <c r="T30" s="3"/>
      <c r="U30" s="3"/>
      <c r="V30" s="3"/>
      <c r="W30" s="42"/>
    </row>
    <row r="31" spans="2:23"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81">
        <f>MAX(0,C$9-(N$31*C$5))*C$8-C$12</f>
        <v>-451</v>
      </c>
      <c r="P31" s="3"/>
      <c r="Q31" s="3"/>
      <c r="R31" s="3"/>
      <c r="S31" s="3"/>
      <c r="T31" s="3"/>
      <c r="U31" s="3"/>
      <c r="W31" s="42"/>
    </row>
    <row r="32" spans="2:23" ht="15.75" x14ac:dyDescent="0.25">
      <c r="B32" s="42"/>
      <c r="C32" s="42"/>
      <c r="D32" s="3"/>
      <c r="E32" s="189"/>
      <c r="F32" s="77">
        <v>275</v>
      </c>
      <c r="G32" s="18">
        <f>F$32*G$29*C$5</f>
        <v>43312.5</v>
      </c>
      <c r="H32" s="18">
        <f>F$32*H$29*C$5</f>
        <v>45732.5</v>
      </c>
      <c r="I32" s="19">
        <f>F$32*I$29*C$5</f>
        <v>48125</v>
      </c>
      <c r="J32" s="18">
        <f>F$32*J$29*C$5</f>
        <v>50545</v>
      </c>
      <c r="K32" s="18">
        <f>F$32*K$29*C$5</f>
        <v>52937.5</v>
      </c>
      <c r="L32" s="3"/>
      <c r="M32" s="189"/>
      <c r="N32" s="34">
        <v>275</v>
      </c>
      <c r="O32" s="82">
        <f>MAX(0,C$9-(N$32*C$5))*C$8-C$12</f>
        <v>-451</v>
      </c>
      <c r="P32" s="3"/>
      <c r="Q32" s="3"/>
      <c r="R32" s="3"/>
      <c r="S32" s="3"/>
      <c r="T32" s="3"/>
      <c r="U32" s="3"/>
      <c r="V32" s="3"/>
      <c r="W32" s="42"/>
    </row>
    <row r="33" spans="2:23" ht="15.75" x14ac:dyDescent="0.25">
      <c r="B33" s="3"/>
      <c r="C33" s="3"/>
      <c r="D33" s="3"/>
      <c r="E33" s="189"/>
      <c r="F33" s="77">
        <v>250</v>
      </c>
      <c r="G33" s="18">
        <f>F$33*G$29*C$5</f>
        <v>39375</v>
      </c>
      <c r="H33" s="18">
        <f>F$33*H$29*C$5</f>
        <v>41575</v>
      </c>
      <c r="I33" s="19">
        <f>F$33*I$29*C$5</f>
        <v>43750</v>
      </c>
      <c r="J33" s="18">
        <f>F$33*J$29*C$5</f>
        <v>45950</v>
      </c>
      <c r="K33" s="18">
        <f>F$33*K$29*C$5</f>
        <v>48125</v>
      </c>
      <c r="L33" s="3"/>
      <c r="M33" s="189"/>
      <c r="N33" s="34">
        <v>250</v>
      </c>
      <c r="O33" s="82">
        <f>MAX(0,C$9-(N$33*C$5))*C$8-C$12</f>
        <v>-451</v>
      </c>
      <c r="P33" s="3"/>
      <c r="Q33" s="3"/>
      <c r="R33" s="3"/>
      <c r="S33" s="3"/>
      <c r="T33" s="3"/>
      <c r="U33" s="3"/>
      <c r="V33" s="3"/>
      <c r="W33" s="42"/>
    </row>
    <row r="34" spans="2:23" ht="15.75" x14ac:dyDescent="0.25">
      <c r="B34" s="3"/>
      <c r="E34" s="189"/>
      <c r="F34" s="77">
        <v>225</v>
      </c>
      <c r="G34" s="18">
        <f>F$34*G$29*C$5</f>
        <v>35437.5</v>
      </c>
      <c r="H34" s="18">
        <f>F$34*H$29*C$5</f>
        <v>37417.5</v>
      </c>
      <c r="I34" s="19">
        <f>F$34*I$29*C$5</f>
        <v>39375</v>
      </c>
      <c r="J34" s="18">
        <f>F$34*J$29*C$5</f>
        <v>41355</v>
      </c>
      <c r="K34" s="18">
        <f>F$34*K$29*C$5</f>
        <v>43312.5</v>
      </c>
      <c r="M34" s="189"/>
      <c r="N34" s="34">
        <v>225</v>
      </c>
      <c r="O34" s="82">
        <f>MAX(0,C$9-(N$34*C$5))*C$8-C$12</f>
        <v>-451</v>
      </c>
      <c r="R34" s="3"/>
      <c r="S34" s="3"/>
      <c r="T34" s="3"/>
      <c r="U34" s="3"/>
      <c r="V34" s="3"/>
      <c r="W34" s="42"/>
    </row>
    <row r="35" spans="2:23" ht="15.75" x14ac:dyDescent="0.25">
      <c r="B35" s="3"/>
      <c r="E35" s="189"/>
      <c r="F35" s="15">
        <v>200</v>
      </c>
      <c r="G35" s="19">
        <f>F$35*G$29*C$5</f>
        <v>31500</v>
      </c>
      <c r="H35" s="19">
        <f>F$35*H$29*C$5</f>
        <v>33260</v>
      </c>
      <c r="I35" s="19">
        <f>F$35*I$29*C$5</f>
        <v>35000</v>
      </c>
      <c r="J35" s="19">
        <f>F$35*J$29*C$5</f>
        <v>36760</v>
      </c>
      <c r="K35" s="19">
        <f>F$35*K$29*C$5</f>
        <v>38500</v>
      </c>
      <c r="M35" s="189"/>
      <c r="N35" s="72">
        <v>200</v>
      </c>
      <c r="O35" s="83">
        <f>MAX(0,C$9-(N$35*C$5))*C$8-C$12</f>
        <v>-451</v>
      </c>
      <c r="R35" s="3"/>
      <c r="S35" s="3"/>
      <c r="T35" s="3"/>
      <c r="U35" s="3"/>
      <c r="V35" s="3"/>
      <c r="W35" s="42"/>
    </row>
    <row r="36" spans="2:23" ht="15.75" x14ac:dyDescent="0.25">
      <c r="B36" s="3"/>
      <c r="E36" s="189"/>
      <c r="F36" s="77">
        <v>175</v>
      </c>
      <c r="G36" s="18">
        <f>F$36*G$29*C$5</f>
        <v>27562.5</v>
      </c>
      <c r="H36" s="18">
        <f>F$36*H$29*C$5</f>
        <v>29102.5</v>
      </c>
      <c r="I36" s="19">
        <f>F$36*I$29*C$5</f>
        <v>30625</v>
      </c>
      <c r="J36" s="18">
        <f>F$36*J$29*C$5</f>
        <v>32165</v>
      </c>
      <c r="K36" s="18">
        <f>F$36*K$29*C$5</f>
        <v>33687.5</v>
      </c>
      <c r="M36" s="189"/>
      <c r="N36" s="34">
        <v>175</v>
      </c>
      <c r="O36" s="82">
        <f>MAX(0,C$9-(N$36*C$5))*C$8-C$12</f>
        <v>-451</v>
      </c>
      <c r="R36" s="3"/>
      <c r="S36" s="42"/>
      <c r="T36" s="42"/>
      <c r="U36" s="42"/>
      <c r="V36" s="3"/>
      <c r="W36" s="42"/>
    </row>
    <row r="37" spans="2:23" ht="15.75" x14ac:dyDescent="0.25">
      <c r="B37" s="3"/>
      <c r="E37" s="189"/>
      <c r="F37" s="15">
        <v>150</v>
      </c>
      <c r="G37" s="19">
        <f>F$37*G$29*C$5</f>
        <v>23625</v>
      </c>
      <c r="H37" s="19">
        <f>F$37*H$29*C$5</f>
        <v>24945</v>
      </c>
      <c r="I37" s="19">
        <f>F$37*I$29*C$5</f>
        <v>26250</v>
      </c>
      <c r="J37" s="19">
        <f>F$37*J$29*C$5</f>
        <v>27570</v>
      </c>
      <c r="K37" s="19">
        <f>F$37*K$29*C$5</f>
        <v>28875</v>
      </c>
      <c r="M37" s="189"/>
      <c r="N37" s="72">
        <v>150</v>
      </c>
      <c r="O37" s="83">
        <f>MAX(0,C$9-(N$37*C$5))*C$8-C$12</f>
        <v>-451</v>
      </c>
      <c r="R37" s="3"/>
      <c r="S37" s="42"/>
      <c r="T37" s="42"/>
      <c r="U37" s="42"/>
      <c r="V37" s="3"/>
      <c r="W37" s="42"/>
    </row>
    <row r="38" spans="2:23" ht="15.75" x14ac:dyDescent="0.25">
      <c r="B38" s="3"/>
      <c r="E38" s="189"/>
      <c r="F38" s="77">
        <v>125</v>
      </c>
      <c r="G38" s="18">
        <f>F$38*G$29*C$5</f>
        <v>19687.5</v>
      </c>
      <c r="H38" s="18">
        <f>F$38*H$29*C$5</f>
        <v>20787.5</v>
      </c>
      <c r="I38" s="19">
        <f>F$38*I$29*C$5</f>
        <v>21875</v>
      </c>
      <c r="J38" s="18">
        <f>F$38*J$29*C$5</f>
        <v>22975</v>
      </c>
      <c r="K38" s="18">
        <f>F$38*K$29*C$5</f>
        <v>24062.5</v>
      </c>
      <c r="M38" s="189"/>
      <c r="N38" s="34">
        <v>125</v>
      </c>
      <c r="O38" s="82">
        <f>MAX(0,C$9-(N$38*C$5))*C$8-C$12</f>
        <v>-451</v>
      </c>
      <c r="R38" s="3"/>
      <c r="S38" s="42"/>
      <c r="T38" s="42"/>
      <c r="U38" s="42"/>
      <c r="V38" s="3"/>
      <c r="W38" s="42"/>
    </row>
    <row r="39" spans="2:23" ht="15.75" x14ac:dyDescent="0.25">
      <c r="B39" s="3"/>
      <c r="E39" s="11" t="s">
        <v>4</v>
      </c>
      <c r="F39" s="23">
        <f>C$16</f>
        <v>120</v>
      </c>
      <c r="G39" s="24">
        <f>F$39*G$29*C$5</f>
        <v>18900</v>
      </c>
      <c r="H39" s="24">
        <f>F$39*H$29*C$5</f>
        <v>19956</v>
      </c>
      <c r="I39" s="24">
        <f>F$39*I$29*C$5</f>
        <v>21000</v>
      </c>
      <c r="J39" s="24">
        <f>F$39*$J29*C$5</f>
        <v>22056</v>
      </c>
      <c r="K39" s="24">
        <f>F$39*K$29*C$5</f>
        <v>23100</v>
      </c>
      <c r="M39" s="75" t="s">
        <v>4</v>
      </c>
      <c r="N39" s="74">
        <f>C$16</f>
        <v>120</v>
      </c>
      <c r="O39" s="85">
        <f>MAX(0,C$9-(N$39*C$5))*C$8-C$12</f>
        <v>-451</v>
      </c>
      <c r="R39" s="3"/>
      <c r="S39" s="42"/>
      <c r="T39" s="42"/>
      <c r="U39" s="42"/>
      <c r="V39" s="3"/>
      <c r="W39" s="42"/>
    </row>
    <row r="40" spans="2:23" ht="15.75" x14ac:dyDescent="0.25">
      <c r="B40" s="3"/>
      <c r="M40" s="76" t="s">
        <v>0</v>
      </c>
      <c r="N40" s="86">
        <f>C$16</f>
        <v>120</v>
      </c>
      <c r="O40" s="87">
        <f>MAX(0,C$13-(N$40*C$5))*F$12-M$12</f>
        <v>-300</v>
      </c>
      <c r="R40" s="3"/>
      <c r="S40" s="42"/>
      <c r="T40" s="42"/>
      <c r="U40" s="42"/>
      <c r="V40" s="3"/>
      <c r="W40" s="42"/>
    </row>
    <row r="41" spans="2:23" ht="15.75" x14ac:dyDescent="0.25">
      <c r="B41" s="3"/>
      <c r="R41" s="3"/>
      <c r="S41" s="42"/>
      <c r="T41" s="42"/>
      <c r="U41" s="42"/>
      <c r="V41" s="3"/>
      <c r="W41" s="42"/>
    </row>
    <row r="42" spans="2:23" ht="15.75" x14ac:dyDescent="0.25">
      <c r="B42" s="3"/>
      <c r="R42" s="3"/>
      <c r="S42" s="42"/>
      <c r="T42" s="42"/>
      <c r="U42" s="42"/>
      <c r="V42" s="3"/>
      <c r="W42" s="42"/>
    </row>
    <row r="43" spans="2:23"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3"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3"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3"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3" ht="15.75" customHeight="1"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14279</v>
      </c>
      <c r="N47" s="18">
        <f>F$47+O$31</f>
        <v>16919</v>
      </c>
      <c r="O47" s="19">
        <f>G$47+O$31</f>
        <v>19529</v>
      </c>
      <c r="P47" s="18">
        <f>H$47+O$31</f>
        <v>22169</v>
      </c>
      <c r="Q47" s="18">
        <f>I$47+O$31</f>
        <v>24779</v>
      </c>
      <c r="R47" s="3"/>
      <c r="S47" s="3"/>
      <c r="T47" s="3"/>
      <c r="U47" s="3"/>
      <c r="V47" s="3"/>
    </row>
    <row r="48" spans="2:23"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11221.5</v>
      </c>
      <c r="N48" s="18">
        <f>F$48+O$32</f>
        <v>13641.5</v>
      </c>
      <c r="O48" s="19">
        <f>G$48+O$32</f>
        <v>16034</v>
      </c>
      <c r="P48" s="18">
        <f>H$48+O$32</f>
        <v>18454</v>
      </c>
      <c r="Q48" s="18">
        <f>I$48+O$32</f>
        <v>20846.5</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8164</v>
      </c>
      <c r="N49" s="18">
        <f>F$49+O$33</f>
        <v>10364</v>
      </c>
      <c r="O49" s="19">
        <f>G$49+O$33</f>
        <v>12539</v>
      </c>
      <c r="P49" s="18">
        <f>H$49+O$33</f>
        <v>14739</v>
      </c>
      <c r="Q49" s="18">
        <f>I$49+O$33</f>
        <v>16914</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5106.5</v>
      </c>
      <c r="N50" s="18">
        <f>F$50+O$34</f>
        <v>7086.5</v>
      </c>
      <c r="O50" s="19">
        <f>G$50+O$34</f>
        <v>9044</v>
      </c>
      <c r="P50" s="18">
        <f>H$50+O$34</f>
        <v>11024</v>
      </c>
      <c r="Q50" s="18">
        <f>I$50+O$34</f>
        <v>12981.5</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2049</v>
      </c>
      <c r="N51" s="19">
        <f>F$51+O$35</f>
        <v>3809</v>
      </c>
      <c r="O51" s="19">
        <f>G$51+O$35</f>
        <v>5549</v>
      </c>
      <c r="P51" s="19">
        <f>H$51+O$35</f>
        <v>7309</v>
      </c>
      <c r="Q51" s="19">
        <f>I$51+O$35</f>
        <v>9049</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-1008.5</v>
      </c>
      <c r="N52" s="18">
        <f>F$52+O$36</f>
        <v>531.5</v>
      </c>
      <c r="O52" s="19">
        <f>G$52+O$36</f>
        <v>2054</v>
      </c>
      <c r="P52" s="18">
        <f>H$52+O$36</f>
        <v>3594</v>
      </c>
      <c r="Q52" s="18">
        <f>I$52+O$36</f>
        <v>5116.5</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-4066</v>
      </c>
      <c r="N53" s="19">
        <f>F$53+O$37</f>
        <v>-2746</v>
      </c>
      <c r="O53" s="19">
        <f>G$53+O$37</f>
        <v>-1441</v>
      </c>
      <c r="P53" s="19">
        <f>H$53+O$37</f>
        <v>-121</v>
      </c>
      <c r="Q53" s="19">
        <f>I$53+O$37</f>
        <v>1184</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-7123.5</v>
      </c>
      <c r="N54" s="18">
        <f>F$54+O$38</f>
        <v>-6023.5</v>
      </c>
      <c r="O54" s="19">
        <f>G$54+O$38</f>
        <v>-4936</v>
      </c>
      <c r="P54" s="18">
        <f>H$54+O$38</f>
        <v>-3836</v>
      </c>
      <c r="Q54" s="18">
        <f>I$54+O$38</f>
        <v>-2748.5</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-7735</v>
      </c>
      <c r="N55" s="21">
        <f>F$55+O$39</f>
        <v>-6679</v>
      </c>
      <c r="O55" s="21">
        <f>G$55+O$39</f>
        <v>-5635</v>
      </c>
      <c r="P55" s="21">
        <f>H$55+O$39</f>
        <v>-4579</v>
      </c>
      <c r="Q55" s="21">
        <f>I$55+O$39</f>
        <v>-3535</v>
      </c>
      <c r="R55" s="3"/>
      <c r="S55" s="3"/>
      <c r="T55" s="3"/>
      <c r="U55" s="3"/>
      <c r="V55" s="3"/>
    </row>
    <row r="56" spans="2:22" ht="15.75" x14ac:dyDescent="0.25">
      <c r="B56" s="3"/>
      <c r="C56" s="11"/>
      <c r="D56" s="138"/>
      <c r="E56" s="139"/>
      <c r="F56" s="139"/>
      <c r="G56" s="139"/>
      <c r="H56" s="139"/>
      <c r="I56" s="139"/>
      <c r="J56" s="3"/>
      <c r="K56" s="11" t="s">
        <v>0</v>
      </c>
      <c r="L56" s="30">
        <f>C$16</f>
        <v>120</v>
      </c>
      <c r="M56" s="31">
        <f>E$55+O$40</f>
        <v>-7584</v>
      </c>
      <c r="N56" s="31">
        <f>F$55+O$40</f>
        <v>-6528</v>
      </c>
      <c r="O56" s="31">
        <f>G$55+O$40</f>
        <v>-5484</v>
      </c>
      <c r="P56" s="31">
        <f>H$55+O$40</f>
        <v>-4428</v>
      </c>
      <c r="Q56" s="31">
        <f>I$55+O$40</f>
        <v>-3384</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EFNCPkmMwzLA90PAmcDEiIafFOUfUzVVomJFQKY7tBDW91G1ir5n4jSf+weFalpT7DLixYQzjaT2GIgY167iEg==" saltValue="Oqb1ZTPxE+804lg9eNZz1Q==" spinCount="100000" sheet="1" objects="1" scenarios="1"/>
  <mergeCells count="17">
    <mergeCell ref="M43:Q43"/>
    <mergeCell ref="E44:I44"/>
    <mergeCell ref="M44:Q44"/>
    <mergeCell ref="M31:M38"/>
    <mergeCell ref="G18:O18"/>
    <mergeCell ref="G19:O19"/>
    <mergeCell ref="G28:K28"/>
    <mergeCell ref="C47:C54"/>
    <mergeCell ref="K47:K54"/>
    <mergeCell ref="E31:E38"/>
    <mergeCell ref="E43:I43"/>
    <mergeCell ref="B2:C2"/>
    <mergeCell ref="B3:C3"/>
    <mergeCell ref="G4:M4"/>
    <mergeCell ref="E27:K27"/>
    <mergeCell ref="E5:F5"/>
    <mergeCell ref="G5:M5"/>
  </mergeCells>
  <dataValidations count="2">
    <dataValidation type="list" allowBlank="1" showInputMessage="1" showErrorMessage="1" sqref="C7">
      <formula1>P.E.</formula1>
    </dataValidation>
    <dataValidation type="list" allowBlank="1" showInputMessage="1" showErrorMessage="1" sqref="C6">
      <formula1>CLEVEL</formula1>
    </dataValidation>
  </dataValida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7"/>
  <sheetViews>
    <sheetView zoomScale="120" zoomScaleNormal="120" workbookViewId="0">
      <selection activeCell="R10" sqref="R10"/>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2: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2:24" ht="15.75" x14ac:dyDescent="0.25">
      <c r="B4" s="10" t="s">
        <v>2</v>
      </c>
      <c r="C4" s="39">
        <v>330</v>
      </c>
      <c r="D4" s="42"/>
      <c r="E4" s="43"/>
      <c r="F4" s="43"/>
      <c r="G4" s="183" t="s">
        <v>21</v>
      </c>
      <c r="H4" s="183"/>
      <c r="I4" s="183"/>
      <c r="J4" s="183"/>
      <c r="K4" s="183"/>
      <c r="L4" s="183"/>
      <c r="M4" s="183"/>
      <c r="N4" s="42"/>
      <c r="O4" s="42"/>
      <c r="W4" s="42"/>
      <c r="X4" s="42"/>
    </row>
    <row r="5" spans="2:24" ht="15.75" x14ac:dyDescent="0.25">
      <c r="B5" s="38" t="s">
        <v>23</v>
      </c>
      <c r="C5" s="105">
        <v>10</v>
      </c>
      <c r="D5" s="42"/>
      <c r="E5" s="185" t="s">
        <v>33</v>
      </c>
      <c r="F5" s="186"/>
      <c r="G5" s="181" t="s">
        <v>22</v>
      </c>
      <c r="H5" s="181"/>
      <c r="I5" s="181"/>
      <c r="J5" s="181"/>
      <c r="K5" s="181"/>
      <c r="L5" s="181"/>
      <c r="M5" s="181"/>
      <c r="N5" s="42"/>
      <c r="O5" s="42"/>
      <c r="W5" s="42"/>
      <c r="X5" s="42"/>
    </row>
    <row r="6" spans="2:24" ht="15.75" x14ac:dyDescent="0.25">
      <c r="B6" s="3" t="s">
        <v>5</v>
      </c>
      <c r="C6" s="40">
        <v>0.75</v>
      </c>
      <c r="D6" s="42"/>
      <c r="E6" s="79" t="s">
        <v>32</v>
      </c>
      <c r="F6" s="34" t="s">
        <v>27</v>
      </c>
      <c r="G6" s="89">
        <v>0.75</v>
      </c>
      <c r="H6" s="90">
        <v>0.7</v>
      </c>
      <c r="I6" s="91">
        <v>0.65</v>
      </c>
      <c r="J6" s="91">
        <v>0.6</v>
      </c>
      <c r="K6" s="91">
        <v>0.55000000000000004</v>
      </c>
      <c r="L6" s="91">
        <v>0.5</v>
      </c>
      <c r="M6" s="5" t="s">
        <v>0</v>
      </c>
      <c r="N6" s="42"/>
      <c r="O6" s="42"/>
      <c r="W6" s="42"/>
      <c r="X6" s="42"/>
    </row>
    <row r="7" spans="2:24" ht="15.75" x14ac:dyDescent="0.25">
      <c r="B7" s="3" t="s">
        <v>9</v>
      </c>
      <c r="C7" s="106">
        <v>100</v>
      </c>
      <c r="D7" s="42"/>
      <c r="E7" s="44">
        <v>100</v>
      </c>
      <c r="F7" s="45">
        <v>17.5</v>
      </c>
      <c r="G7" s="8">
        <v>99.2</v>
      </c>
      <c r="H7" s="8">
        <v>67.400000000000006</v>
      </c>
      <c r="I7" s="8">
        <v>49.2</v>
      </c>
      <c r="J7" s="8">
        <v>33.1</v>
      </c>
      <c r="K7" s="8">
        <v>25.1</v>
      </c>
      <c r="L7" s="8">
        <v>17.3</v>
      </c>
      <c r="M7" s="46" t="s">
        <v>1</v>
      </c>
      <c r="N7" s="42"/>
      <c r="O7" s="42"/>
      <c r="W7" s="42"/>
      <c r="X7" s="42"/>
    </row>
    <row r="8" spans="2:24" ht="15.75" customHeight="1" x14ac:dyDescent="0.25">
      <c r="B8" s="3" t="s">
        <v>11</v>
      </c>
      <c r="C8" s="61">
        <f>IF(C$7=100,F$7,IF(C$7=95,F$8,IF(C$7=90,F$9,IF(C$7=85,F$10,IF(C$7=80,F$11)))))</f>
        <v>17.5</v>
      </c>
      <c r="D8" s="42"/>
      <c r="E8" s="35">
        <v>95</v>
      </c>
      <c r="F8" s="36">
        <v>16.63</v>
      </c>
      <c r="G8" s="8">
        <v>94.3</v>
      </c>
      <c r="H8" s="8">
        <v>64</v>
      </c>
      <c r="I8" s="8">
        <v>46.7</v>
      </c>
      <c r="J8" s="8">
        <v>31.5</v>
      </c>
      <c r="K8" s="8">
        <v>23.8</v>
      </c>
      <c r="L8" s="8" t="s">
        <v>1</v>
      </c>
      <c r="M8" s="6" t="s">
        <v>1</v>
      </c>
      <c r="N8" s="42"/>
      <c r="O8" s="42"/>
      <c r="W8" s="42"/>
      <c r="X8" s="42"/>
    </row>
    <row r="9" spans="2:24" ht="15.75" x14ac:dyDescent="0.25">
      <c r="B9" s="3" t="s">
        <v>6</v>
      </c>
      <c r="C9" s="62">
        <f>C$4*C$6*C$5</f>
        <v>2475</v>
      </c>
      <c r="D9" s="42"/>
      <c r="E9" s="35">
        <v>90</v>
      </c>
      <c r="F9" s="36">
        <v>15.75</v>
      </c>
      <c r="G9" s="8">
        <v>89.3</v>
      </c>
      <c r="H9" s="8">
        <v>60.6</v>
      </c>
      <c r="I9" s="8">
        <v>44.2</v>
      </c>
      <c r="J9" s="8">
        <v>29.8</v>
      </c>
      <c r="K9" s="8" t="s">
        <v>1</v>
      </c>
      <c r="L9" s="8" t="s">
        <v>1</v>
      </c>
      <c r="M9" s="6" t="s">
        <v>1</v>
      </c>
      <c r="N9" s="42"/>
      <c r="O9" s="42"/>
      <c r="W9" s="42"/>
      <c r="X9" s="42"/>
    </row>
    <row r="10" spans="2:24" ht="15.75" x14ac:dyDescent="0.25">
      <c r="B10" s="3" t="s">
        <v>25</v>
      </c>
      <c r="C10" s="63">
        <f>C$9*C$8</f>
        <v>43312.5</v>
      </c>
      <c r="D10" s="42"/>
      <c r="E10" s="35">
        <v>85</v>
      </c>
      <c r="F10" s="36">
        <v>14.88</v>
      </c>
      <c r="G10" s="8">
        <v>84.4</v>
      </c>
      <c r="H10" s="8">
        <v>57.3</v>
      </c>
      <c r="I10" s="8">
        <v>41.8</v>
      </c>
      <c r="J10" s="8">
        <v>28.2</v>
      </c>
      <c r="K10" s="8" t="s">
        <v>1</v>
      </c>
      <c r="L10" s="8" t="s">
        <v>1</v>
      </c>
      <c r="M10" s="6" t="s">
        <v>1</v>
      </c>
      <c r="N10" s="42"/>
      <c r="O10" s="42"/>
      <c r="W10" s="42"/>
      <c r="X10" s="42"/>
    </row>
    <row r="11" spans="2: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99.2</v>
      </c>
      <c r="D11" s="42"/>
      <c r="E11" s="35">
        <v>80</v>
      </c>
      <c r="F11" s="36">
        <v>14</v>
      </c>
      <c r="G11" s="8">
        <v>79.400000000000006</v>
      </c>
      <c r="H11" s="8">
        <v>53.9</v>
      </c>
      <c r="I11" s="8">
        <v>39.299999999999997</v>
      </c>
      <c r="J11" s="8" t="s">
        <v>1</v>
      </c>
      <c r="K11" s="8" t="s">
        <v>1</v>
      </c>
      <c r="L11" s="8" t="s">
        <v>1</v>
      </c>
      <c r="M11" s="6" t="s">
        <v>1</v>
      </c>
      <c r="N11" s="42"/>
      <c r="O11" s="42"/>
      <c r="W11" s="42"/>
      <c r="X11" s="42"/>
    </row>
    <row r="12" spans="2:24" ht="15.75" x14ac:dyDescent="0.25">
      <c r="B12" s="3" t="s">
        <v>13</v>
      </c>
      <c r="C12" s="65">
        <f>C$11*C$5</f>
        <v>992</v>
      </c>
      <c r="D12" s="42"/>
      <c r="E12" s="16">
        <v>55</v>
      </c>
      <c r="F12" s="37">
        <v>9.6300000000000008</v>
      </c>
      <c r="G12" s="8" t="s">
        <v>1</v>
      </c>
      <c r="H12" s="8" t="s">
        <v>1</v>
      </c>
      <c r="I12" s="8" t="s">
        <v>1</v>
      </c>
      <c r="J12" s="8" t="s">
        <v>1</v>
      </c>
      <c r="K12" s="8" t="s">
        <v>1</v>
      </c>
      <c r="L12" s="8" t="s">
        <v>1</v>
      </c>
      <c r="M12" s="9">
        <v>300</v>
      </c>
      <c r="N12" s="42"/>
      <c r="O12" s="42"/>
      <c r="W12" s="42"/>
      <c r="X12" s="42"/>
    </row>
    <row r="13" spans="2:24" ht="15.75" x14ac:dyDescent="0.25">
      <c r="B13" s="3" t="s">
        <v>14</v>
      </c>
      <c r="C13" s="63">
        <f>0.5*C$4*C$5</f>
        <v>1650</v>
      </c>
      <c r="D13" s="3"/>
      <c r="E13" s="3"/>
      <c r="F13" s="3"/>
      <c r="G13" s="3"/>
      <c r="H13" s="42"/>
      <c r="I13" s="42"/>
      <c r="J13" s="42"/>
      <c r="K13" s="42"/>
      <c r="L13" s="42"/>
      <c r="M13" s="42"/>
      <c r="N13" s="42"/>
      <c r="O13" s="42"/>
      <c r="W13" s="42"/>
      <c r="X13" s="42"/>
    </row>
    <row r="14" spans="2:24" ht="15.75" x14ac:dyDescent="0.25">
      <c r="B14" s="32" t="s">
        <v>26</v>
      </c>
      <c r="C14" s="66">
        <f>C$13*F$12</f>
        <v>15889.500000000002</v>
      </c>
      <c r="D14" s="3"/>
      <c r="E14" s="3"/>
      <c r="F14" s="3"/>
      <c r="G14" s="3"/>
      <c r="H14" s="42"/>
      <c r="I14" s="42"/>
      <c r="J14" s="42"/>
      <c r="K14" s="42"/>
      <c r="L14" s="42"/>
      <c r="M14" s="42"/>
      <c r="N14" s="42"/>
      <c r="O14" s="42"/>
      <c r="W14" s="42"/>
      <c r="X14" s="42"/>
    </row>
    <row r="15" spans="2:24" ht="15.75" x14ac:dyDescent="0.25">
      <c r="B15" s="33" t="s">
        <v>28</v>
      </c>
      <c r="C15" s="67">
        <f>M$12</f>
        <v>300</v>
      </c>
      <c r="D15" s="3"/>
      <c r="E15" s="3"/>
      <c r="F15" s="3"/>
      <c r="G15" s="3"/>
      <c r="H15" s="42"/>
      <c r="I15" s="42"/>
      <c r="J15" s="42"/>
      <c r="K15" s="42"/>
      <c r="L15" s="42"/>
      <c r="M15" s="42"/>
      <c r="N15" s="42"/>
      <c r="O15" s="42"/>
      <c r="W15" s="42"/>
      <c r="X15" s="42"/>
    </row>
    <row r="16" spans="2: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c r="X18" s="42"/>
    </row>
    <row r="19" spans="2:24" ht="15.75" x14ac:dyDescent="0.25">
      <c r="B19" s="42"/>
      <c r="E19" s="3"/>
      <c r="F19" s="10"/>
      <c r="G19" s="191" t="s">
        <v>3</v>
      </c>
      <c r="H19" s="191"/>
      <c r="I19" s="191"/>
      <c r="J19" s="191"/>
      <c r="K19" s="191"/>
      <c r="L19" s="191"/>
      <c r="M19" s="191"/>
      <c r="N19" s="191"/>
      <c r="O19" s="191"/>
      <c r="P19" s="42"/>
      <c r="Q19" s="42"/>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c r="X20" s="42"/>
    </row>
    <row r="21" spans="2:24"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c r="X22" s="42"/>
    </row>
    <row r="23" spans="2:24"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42"/>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T24" s="42"/>
      <c r="U24" s="42"/>
      <c r="V24" s="42"/>
      <c r="W24" s="42"/>
      <c r="X24" s="42"/>
    </row>
    <row r="25" spans="2:24" ht="15.75" x14ac:dyDescent="0.25">
      <c r="B25" s="42"/>
      <c r="F25" s="42"/>
      <c r="R25" s="42"/>
      <c r="S25" s="42"/>
      <c r="T25" s="42"/>
      <c r="U25" s="42"/>
      <c r="V25" s="42"/>
      <c r="W25" s="42"/>
      <c r="X25" s="42"/>
    </row>
    <row r="26" spans="2:24" ht="15.75" customHeight="1" x14ac:dyDescent="0.25">
      <c r="B26" s="42"/>
      <c r="F26" s="3"/>
      <c r="R26" s="42"/>
      <c r="S26" s="42"/>
      <c r="T26" s="42"/>
      <c r="U26" s="42"/>
      <c r="V26" s="42"/>
      <c r="X26" s="42"/>
    </row>
    <row r="27" spans="2:24" ht="15.75" x14ac:dyDescent="0.25">
      <c r="B27" s="42"/>
      <c r="E27" s="184" t="s">
        <v>31</v>
      </c>
      <c r="F27" s="184"/>
      <c r="G27" s="184"/>
      <c r="H27" s="184"/>
      <c r="I27" s="184"/>
      <c r="J27" s="184"/>
      <c r="K27" s="184"/>
      <c r="R27" s="42"/>
      <c r="S27" s="42"/>
      <c r="T27" s="42"/>
      <c r="U27" s="42"/>
      <c r="V27" s="42"/>
      <c r="X27" s="42"/>
    </row>
    <row r="28" spans="2:24" ht="15.75" x14ac:dyDescent="0.25">
      <c r="B28" s="42"/>
      <c r="E28" s="10"/>
      <c r="F28" s="10"/>
      <c r="G28" s="181" t="s">
        <v>30</v>
      </c>
      <c r="H28" s="181"/>
      <c r="I28" s="181"/>
      <c r="J28" s="181"/>
      <c r="K28" s="181"/>
      <c r="L28" s="42"/>
      <c r="M28" s="42"/>
      <c r="N28" s="42"/>
      <c r="O28" s="42"/>
      <c r="P28" s="42"/>
      <c r="Q28" s="42"/>
      <c r="R28" s="42"/>
      <c r="S28" s="42"/>
      <c r="T28" s="42"/>
      <c r="U28" s="42"/>
      <c r="V28" s="42"/>
      <c r="X28" s="42"/>
    </row>
    <row r="29" spans="2:24" ht="15.75" x14ac:dyDescent="0.25">
      <c r="B29" s="42"/>
      <c r="E29" s="3"/>
      <c r="F29" s="3"/>
      <c r="G29" s="77">
        <f>ROUND(C$8*0.9,2)</f>
        <v>15.75</v>
      </c>
      <c r="H29" s="77">
        <f>ROUND(C$8*0.95,2)</f>
        <v>16.63</v>
      </c>
      <c r="I29" s="22">
        <f>C$8</f>
        <v>17.5</v>
      </c>
      <c r="J29" s="77">
        <f>ROUND(C$8*1.05,2)</f>
        <v>18.38</v>
      </c>
      <c r="K29" s="77">
        <f>ROUND(C$8*1.1,2)</f>
        <v>19.25</v>
      </c>
      <c r="L29" s="42"/>
      <c r="M29" s="68"/>
      <c r="N29" s="69"/>
      <c r="O29" s="68" t="s">
        <v>40</v>
      </c>
      <c r="P29" s="42"/>
      <c r="Q29" s="42"/>
      <c r="R29" s="3"/>
      <c r="S29" s="3"/>
      <c r="T29" s="3"/>
      <c r="U29" s="3"/>
      <c r="V29" s="3"/>
      <c r="X29" s="42"/>
    </row>
    <row r="30" spans="2:24" ht="15.75" x14ac:dyDescent="0.25">
      <c r="B30" s="42"/>
      <c r="E30" s="7"/>
      <c r="F30" s="7"/>
      <c r="G30" s="16" t="s">
        <v>16</v>
      </c>
      <c r="H30" s="16" t="s">
        <v>17</v>
      </c>
      <c r="I30" s="17" t="s">
        <v>18</v>
      </c>
      <c r="J30" s="16" t="s">
        <v>19</v>
      </c>
      <c r="K30" s="16" t="s">
        <v>20</v>
      </c>
      <c r="L30" s="3"/>
      <c r="M30" s="131"/>
      <c r="N30" s="70"/>
      <c r="O30" s="42" t="s">
        <v>41</v>
      </c>
      <c r="P30" s="3"/>
      <c r="Q30" s="3"/>
      <c r="R30" s="3"/>
      <c r="S30" s="3"/>
      <c r="T30" s="3"/>
      <c r="U30" s="3"/>
      <c r="V30" s="3"/>
      <c r="X30" s="42"/>
    </row>
    <row r="31" spans="2:24"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81">
        <f>MAX(0,C$9-(N$31*C$5))*C$8-C$12</f>
        <v>-992</v>
      </c>
      <c r="P31" s="3"/>
      <c r="Q31" s="3"/>
      <c r="R31" s="3"/>
      <c r="S31" s="3"/>
      <c r="T31" s="3"/>
      <c r="U31" s="3"/>
      <c r="X31" s="42"/>
    </row>
    <row r="32" spans="2:24" ht="15.75" x14ac:dyDescent="0.25">
      <c r="B32" s="42"/>
      <c r="C32" s="42"/>
      <c r="D32" s="3"/>
      <c r="E32" s="189"/>
      <c r="F32" s="77">
        <v>275</v>
      </c>
      <c r="G32" s="18">
        <f>F$32*G$29*C$5</f>
        <v>43312.5</v>
      </c>
      <c r="H32" s="18">
        <f>F$32*H$29*C$5</f>
        <v>45732.5</v>
      </c>
      <c r="I32" s="19">
        <f>F$32*I$29*C$5</f>
        <v>48125</v>
      </c>
      <c r="J32" s="18">
        <f>F$32*J$29*C$5</f>
        <v>50545</v>
      </c>
      <c r="K32" s="18">
        <f>F$32*K$29*C$5</f>
        <v>52937.5</v>
      </c>
      <c r="L32" s="3"/>
      <c r="M32" s="188"/>
      <c r="N32" s="34">
        <v>275</v>
      </c>
      <c r="O32" s="82">
        <f>MAX(0,C$9-(N$32*C$5))*C$8-C$12</f>
        <v>-992</v>
      </c>
      <c r="P32" s="3"/>
      <c r="Q32" s="3"/>
      <c r="R32" s="3"/>
      <c r="S32" s="3"/>
      <c r="T32" s="3"/>
      <c r="U32" s="3"/>
      <c r="V32" s="3"/>
      <c r="X32" s="42"/>
    </row>
    <row r="33" spans="2:24" ht="15.75" x14ac:dyDescent="0.25">
      <c r="B33" s="3"/>
      <c r="C33" s="3"/>
      <c r="D33" s="3"/>
      <c r="E33" s="189"/>
      <c r="F33" s="77">
        <v>250</v>
      </c>
      <c r="G33" s="18">
        <f>F$33*G$29*C$5</f>
        <v>39375</v>
      </c>
      <c r="H33" s="18">
        <f>F$33*H$29*C$5</f>
        <v>41575</v>
      </c>
      <c r="I33" s="19">
        <f>F$33*I$29*C$5</f>
        <v>43750</v>
      </c>
      <c r="J33" s="18">
        <f>F$33*J$29*C$5</f>
        <v>45950</v>
      </c>
      <c r="K33" s="18">
        <f>F$33*K$29*C$5</f>
        <v>48125</v>
      </c>
      <c r="L33" s="3"/>
      <c r="M33" s="188"/>
      <c r="N33" s="34">
        <v>250</v>
      </c>
      <c r="O33" s="82">
        <f>MAX(0,C$9-(N$33*C$5))*C$8-C$12</f>
        <v>-992</v>
      </c>
      <c r="P33" s="3"/>
      <c r="Q33" s="3"/>
      <c r="R33" s="3"/>
      <c r="S33" s="3"/>
      <c r="T33" s="3"/>
      <c r="U33" s="3"/>
      <c r="V33" s="3"/>
      <c r="X33" s="42"/>
    </row>
    <row r="34" spans="2:24" ht="15.75" x14ac:dyDescent="0.25">
      <c r="B34" s="3"/>
      <c r="E34" s="189"/>
      <c r="F34" s="77">
        <v>225</v>
      </c>
      <c r="G34" s="18">
        <f>F$34*G$29*C$5</f>
        <v>35437.5</v>
      </c>
      <c r="H34" s="18">
        <f>F$34*H$29*C$5</f>
        <v>37417.5</v>
      </c>
      <c r="I34" s="19">
        <f>F$34*I$29*C$5</f>
        <v>39375</v>
      </c>
      <c r="J34" s="18">
        <f>F$34*J$29*C$5</f>
        <v>41355</v>
      </c>
      <c r="K34" s="18">
        <f>F$34*K$29*C$5</f>
        <v>43312.5</v>
      </c>
      <c r="M34" s="188"/>
      <c r="N34" s="34">
        <v>225</v>
      </c>
      <c r="O34" s="82">
        <f>MAX(0,C$9-(N$34*C$5))*C$8-C$12</f>
        <v>2945.5</v>
      </c>
      <c r="R34" s="3"/>
      <c r="S34" s="3"/>
      <c r="T34" s="3"/>
      <c r="U34" s="3"/>
      <c r="V34" s="3"/>
      <c r="W34" s="42"/>
      <c r="X34" s="42"/>
    </row>
    <row r="35" spans="2:24" ht="15.75" x14ac:dyDescent="0.25">
      <c r="B35" s="3"/>
      <c r="E35" s="189"/>
      <c r="F35" s="15">
        <v>200</v>
      </c>
      <c r="G35" s="19">
        <f>F$35*G$29*C$5</f>
        <v>31500</v>
      </c>
      <c r="H35" s="19">
        <f>F$35*H$29*C$5</f>
        <v>33260</v>
      </c>
      <c r="I35" s="19">
        <f>F$35*I$29*C$5</f>
        <v>35000</v>
      </c>
      <c r="J35" s="19">
        <f>F$35*J$29*C$5</f>
        <v>36760</v>
      </c>
      <c r="K35" s="19">
        <f>F$35*K$29*C$5</f>
        <v>38500</v>
      </c>
      <c r="M35" s="188"/>
      <c r="N35" s="72">
        <v>200</v>
      </c>
      <c r="O35" s="83">
        <f>MAX(0,C$9-(N$35*C$5))*C$8-C$12</f>
        <v>7320.5</v>
      </c>
      <c r="R35" s="3"/>
      <c r="S35" s="3"/>
      <c r="T35" s="3"/>
      <c r="U35" s="3"/>
      <c r="V35" s="3"/>
      <c r="W35" s="42"/>
      <c r="X35" s="42"/>
    </row>
    <row r="36" spans="2:24" ht="15.75" x14ac:dyDescent="0.25">
      <c r="B36" s="3"/>
      <c r="E36" s="189"/>
      <c r="F36" s="77">
        <v>175</v>
      </c>
      <c r="G36" s="18">
        <f>F$36*G$29*C$5</f>
        <v>27562.5</v>
      </c>
      <c r="H36" s="18">
        <f>F$36*H$29*C$5</f>
        <v>29102.5</v>
      </c>
      <c r="I36" s="19">
        <f>F$36*I$29*C$5</f>
        <v>30625</v>
      </c>
      <c r="J36" s="18">
        <f>F$36*J$29*C$5</f>
        <v>32165</v>
      </c>
      <c r="K36" s="18">
        <f>F$36*K$29*C$5</f>
        <v>33687.5</v>
      </c>
      <c r="M36" s="188"/>
      <c r="N36" s="34">
        <v>175</v>
      </c>
      <c r="O36" s="82">
        <f>MAX(0,C$9-(N$36*C$5))*C$8-C$12</f>
        <v>11695.5</v>
      </c>
      <c r="R36" s="3"/>
      <c r="S36" s="42"/>
      <c r="T36" s="42"/>
      <c r="U36" s="42"/>
      <c r="V36" s="3"/>
      <c r="W36" s="42"/>
      <c r="X36" s="42"/>
    </row>
    <row r="37" spans="2:24" ht="15.75" x14ac:dyDescent="0.25">
      <c r="B37" s="3"/>
      <c r="E37" s="189"/>
      <c r="F37" s="15">
        <v>150</v>
      </c>
      <c r="G37" s="19">
        <f>F$37*G$29*C$5</f>
        <v>23625</v>
      </c>
      <c r="H37" s="19">
        <f>F$37*H$29*C$5</f>
        <v>24945</v>
      </c>
      <c r="I37" s="19">
        <f>F$37*I$29*C$5</f>
        <v>26250</v>
      </c>
      <c r="J37" s="19">
        <f>F$37*J$29*C$5</f>
        <v>27570</v>
      </c>
      <c r="K37" s="19">
        <f>F$37*K$29*C$5</f>
        <v>28875</v>
      </c>
      <c r="M37" s="188"/>
      <c r="N37" s="72">
        <v>150</v>
      </c>
      <c r="O37" s="83">
        <f>MAX(0,C$9-(N$37*C$5))*C$8-C$12</f>
        <v>16070.5</v>
      </c>
      <c r="R37" s="3"/>
      <c r="S37" s="42"/>
      <c r="T37" s="42"/>
      <c r="U37" s="42"/>
      <c r="V37" s="3"/>
      <c r="W37" s="42"/>
      <c r="X37" s="42"/>
    </row>
    <row r="38" spans="2:24" ht="15.75" x14ac:dyDescent="0.25">
      <c r="B38" s="3"/>
      <c r="E38" s="189"/>
      <c r="F38" s="77">
        <v>125</v>
      </c>
      <c r="G38" s="18">
        <f>F$38*G$29*C$5</f>
        <v>19687.5</v>
      </c>
      <c r="H38" s="18">
        <f>F$38*H$29*C$5</f>
        <v>20787.5</v>
      </c>
      <c r="I38" s="19">
        <f>F$38*I$29*C$5</f>
        <v>21875</v>
      </c>
      <c r="J38" s="18">
        <f>F$38*J$29*C$5</f>
        <v>22975</v>
      </c>
      <c r="K38" s="18">
        <f>F$38*K$29*C$5</f>
        <v>24062.5</v>
      </c>
      <c r="M38" s="188"/>
      <c r="N38" s="34">
        <v>125</v>
      </c>
      <c r="O38" s="82">
        <f>MAX(0,C$9-(N$38*C$5))*C$8-C$12</f>
        <v>20445.5</v>
      </c>
      <c r="R38" s="3"/>
      <c r="S38" s="42"/>
      <c r="T38" s="42"/>
      <c r="U38" s="42"/>
      <c r="V38" s="3"/>
      <c r="W38" s="42"/>
      <c r="X38" s="42"/>
    </row>
    <row r="39" spans="2:24" ht="15.75" x14ac:dyDescent="0.25">
      <c r="B39" s="3"/>
      <c r="E39" s="11" t="s">
        <v>4</v>
      </c>
      <c r="F39" s="23">
        <f>C$16</f>
        <v>120</v>
      </c>
      <c r="G39" s="24">
        <f>F$39*G$29*C$5</f>
        <v>18900</v>
      </c>
      <c r="H39" s="24">
        <f>F$39*H$29*C$5</f>
        <v>19956</v>
      </c>
      <c r="I39" s="24">
        <f>F$39*I$29*C$5</f>
        <v>21000</v>
      </c>
      <c r="J39" s="24">
        <f>F$39*$J29*C$5</f>
        <v>22056</v>
      </c>
      <c r="K39" s="24">
        <f>F$39*K$29*C$5</f>
        <v>23100</v>
      </c>
      <c r="M39" s="142" t="s">
        <v>4</v>
      </c>
      <c r="N39" s="74">
        <f>C$16</f>
        <v>120</v>
      </c>
      <c r="O39" s="85">
        <f>MAX(0,C$9-(N$39*C$5))*C$8-C$12</f>
        <v>21320.5</v>
      </c>
      <c r="R39" s="3"/>
      <c r="S39" s="42"/>
      <c r="T39" s="42"/>
      <c r="U39" s="42"/>
      <c r="V39" s="3"/>
      <c r="W39" s="42"/>
      <c r="X39" s="42"/>
    </row>
    <row r="40" spans="2:24" ht="15.75" x14ac:dyDescent="0.25">
      <c r="B40" s="3"/>
      <c r="M40" s="76" t="s">
        <v>0</v>
      </c>
      <c r="N40" s="86">
        <f>C$16</f>
        <v>120</v>
      </c>
      <c r="O40" s="87">
        <f>MAX(0,C$13-(N$40*C$5))*F$12-M$12</f>
        <v>4033.5</v>
      </c>
      <c r="R40" s="3"/>
      <c r="S40" s="42"/>
      <c r="T40" s="42"/>
      <c r="U40" s="42"/>
      <c r="V40" s="3"/>
      <c r="W40" s="42"/>
      <c r="X40" s="42"/>
    </row>
    <row r="41" spans="2:24" ht="15.75" x14ac:dyDescent="0.25">
      <c r="B41" s="3"/>
      <c r="R41" s="3"/>
      <c r="S41" s="42"/>
      <c r="T41" s="42"/>
      <c r="U41" s="42"/>
      <c r="V41" s="3"/>
      <c r="W41" s="42"/>
      <c r="X41" s="42"/>
    </row>
    <row r="42" spans="2:24" ht="15.75" x14ac:dyDescent="0.25">
      <c r="B42" s="3"/>
      <c r="R42" s="3"/>
      <c r="S42" s="42"/>
      <c r="T42" s="42"/>
      <c r="U42" s="42"/>
      <c r="V42" s="3"/>
      <c r="W42" s="42"/>
      <c r="X42" s="42"/>
    </row>
    <row r="43" spans="2:24"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4"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13738</v>
      </c>
      <c r="N47" s="18">
        <f>F$47+O$31</f>
        <v>16378</v>
      </c>
      <c r="O47" s="19">
        <f>G$47+O$31</f>
        <v>18988</v>
      </c>
      <c r="P47" s="18">
        <f>H$47+O$31</f>
        <v>21628</v>
      </c>
      <c r="Q47" s="18">
        <f>I$47+O$31</f>
        <v>24238</v>
      </c>
      <c r="R47" s="3"/>
      <c r="S47" s="3"/>
      <c r="T47" s="3"/>
      <c r="U47" s="3"/>
      <c r="V47" s="3"/>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10680.5</v>
      </c>
      <c r="N48" s="18">
        <f>F$48+O$32</f>
        <v>13100.5</v>
      </c>
      <c r="O48" s="19">
        <f>G$48+O$32</f>
        <v>15493</v>
      </c>
      <c r="P48" s="18">
        <f>H$48+O$32</f>
        <v>17913</v>
      </c>
      <c r="Q48" s="18">
        <f>I$48+O$32</f>
        <v>20305.5</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7623</v>
      </c>
      <c r="N49" s="18">
        <f>F$49+O$33</f>
        <v>9823</v>
      </c>
      <c r="O49" s="19">
        <f>G$49+O$33</f>
        <v>11998</v>
      </c>
      <c r="P49" s="18">
        <f>H$49+O$33</f>
        <v>14198</v>
      </c>
      <c r="Q49" s="18">
        <f>I$49+O$33</f>
        <v>16373</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8503</v>
      </c>
      <c r="N50" s="18">
        <f>F$50+O$34</f>
        <v>10483</v>
      </c>
      <c r="O50" s="19">
        <f>G$50+O$34</f>
        <v>12440.5</v>
      </c>
      <c r="P50" s="18">
        <f>H$50+O$34</f>
        <v>14420.5</v>
      </c>
      <c r="Q50" s="18">
        <f>I$50+O$34</f>
        <v>16378</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9820.5</v>
      </c>
      <c r="N51" s="19">
        <f>F$51+O$35</f>
        <v>11580.5</v>
      </c>
      <c r="O51" s="19">
        <f>G$51+O$35</f>
        <v>13320.5</v>
      </c>
      <c r="P51" s="19">
        <f>H$51+O$35</f>
        <v>15080.5</v>
      </c>
      <c r="Q51" s="19">
        <f>I$51+O$35</f>
        <v>16820.5</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11138</v>
      </c>
      <c r="N52" s="18">
        <f>F$52+O$36</f>
        <v>12678</v>
      </c>
      <c r="O52" s="19">
        <f>G$52+O$36</f>
        <v>14200.5</v>
      </c>
      <c r="P52" s="18">
        <f>H$52+O$36</f>
        <v>15740.5</v>
      </c>
      <c r="Q52" s="18">
        <f>I$52+O$36</f>
        <v>17263</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12455.5</v>
      </c>
      <c r="N53" s="19">
        <f>F$53+O$37</f>
        <v>13775.5</v>
      </c>
      <c r="O53" s="19">
        <f>G$53+O$37</f>
        <v>15080.5</v>
      </c>
      <c r="P53" s="19">
        <f>H$53+O$37</f>
        <v>16400.5</v>
      </c>
      <c r="Q53" s="19">
        <f>I$53+O$37</f>
        <v>17705.5</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13773</v>
      </c>
      <c r="N54" s="18">
        <f>F$54+O$38</f>
        <v>14873</v>
      </c>
      <c r="O54" s="19">
        <f>G$54+O$38</f>
        <v>15960.5</v>
      </c>
      <c r="P54" s="18">
        <f>H$54+O$38</f>
        <v>17060.5</v>
      </c>
      <c r="Q54" s="18">
        <f>I$54+O$38</f>
        <v>18148</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14036.5</v>
      </c>
      <c r="N55" s="21">
        <f>F$55+O$39</f>
        <v>15092.5</v>
      </c>
      <c r="O55" s="21">
        <f>G$55+O$39</f>
        <v>16136.5</v>
      </c>
      <c r="P55" s="21">
        <f>H$55+O$39</f>
        <v>17192.5</v>
      </c>
      <c r="Q55" s="21">
        <f>I$55+O$39</f>
        <v>18236.5</v>
      </c>
      <c r="R55" s="3"/>
      <c r="S55" s="3"/>
      <c r="T55" s="3"/>
      <c r="U55" s="3"/>
      <c r="V55" s="3"/>
    </row>
    <row r="56" spans="2:22" ht="15.75" x14ac:dyDescent="0.25">
      <c r="B56" s="3"/>
      <c r="C56" s="140"/>
      <c r="D56" s="138"/>
      <c r="E56" s="139"/>
      <c r="F56" s="139"/>
      <c r="G56" s="139"/>
      <c r="H56" s="139"/>
      <c r="I56" s="139"/>
      <c r="J56" s="3"/>
      <c r="K56" s="11" t="s">
        <v>0</v>
      </c>
      <c r="L56" s="30">
        <f>C$16</f>
        <v>120</v>
      </c>
      <c r="M56" s="31">
        <f>E$55+O$40</f>
        <v>-3250.5</v>
      </c>
      <c r="N56" s="31">
        <f>F$55+O$40</f>
        <v>-2194.5</v>
      </c>
      <c r="O56" s="31">
        <f>G$55+O$40</f>
        <v>-1150.5</v>
      </c>
      <c r="P56" s="31">
        <f>H$55+O$40</f>
        <v>-94.5</v>
      </c>
      <c r="Q56" s="31">
        <f>I$55+O$40</f>
        <v>949.5</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IsaSZQL4gAaZFRBhK4tdMQc4zssoFXmVLWonYYnmTDPQu1NQTDnp0+KJ6N2f1P+pbn3vUuVE2LqbzmHiGSo/6g==" saltValue="/3aD6mUhYMZFRQh3ldRobw==" spinCount="100000" sheet="1" objects="1" scenarios="1"/>
  <mergeCells count="17">
    <mergeCell ref="G28:K28"/>
    <mergeCell ref="C47:C54"/>
    <mergeCell ref="K47:K54"/>
    <mergeCell ref="E31:E38"/>
    <mergeCell ref="M31:M38"/>
    <mergeCell ref="E43:I43"/>
    <mergeCell ref="M43:Q43"/>
    <mergeCell ref="E44:I44"/>
    <mergeCell ref="M44:Q44"/>
    <mergeCell ref="B2:C2"/>
    <mergeCell ref="B3:C3"/>
    <mergeCell ref="G4:M4"/>
    <mergeCell ref="E27:K27"/>
    <mergeCell ref="E5:F5"/>
    <mergeCell ref="G5:M5"/>
    <mergeCell ref="G18:O18"/>
    <mergeCell ref="G19:O19"/>
  </mergeCells>
  <dataValidations count="2">
    <dataValidation type="list" allowBlank="1" showInputMessage="1" showErrorMessage="1" sqref="C6">
      <formula1>CLEVEL</formula1>
    </dataValidation>
    <dataValidation type="list" allowBlank="1" showInputMessage="1" showErrorMessage="1" sqref="C7">
      <formula1>P.E.</formula1>
    </dataValidation>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7"/>
  <sheetViews>
    <sheetView zoomScale="120" zoomScaleNormal="120" workbookViewId="0">
      <selection activeCell="D20" sqref="D20"/>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2: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2:24" ht="15.75" x14ac:dyDescent="0.25">
      <c r="B4" s="10" t="s">
        <v>2</v>
      </c>
      <c r="C4" s="39">
        <v>340</v>
      </c>
      <c r="D4" s="42"/>
      <c r="E4" s="43"/>
      <c r="F4" s="43"/>
      <c r="G4" s="183" t="s">
        <v>21</v>
      </c>
      <c r="H4" s="183"/>
      <c r="I4" s="183"/>
      <c r="J4" s="183"/>
      <c r="K4" s="183"/>
      <c r="L4" s="183"/>
      <c r="M4" s="183"/>
      <c r="N4" s="42"/>
      <c r="O4" s="42"/>
      <c r="W4" s="42"/>
      <c r="X4" s="42"/>
    </row>
    <row r="5" spans="2:24" ht="15.75" x14ac:dyDescent="0.25">
      <c r="B5" s="38" t="s">
        <v>23</v>
      </c>
      <c r="C5" s="105">
        <v>10</v>
      </c>
      <c r="D5" s="42"/>
      <c r="E5" s="185" t="s">
        <v>33</v>
      </c>
      <c r="F5" s="186"/>
      <c r="G5" s="181" t="s">
        <v>22</v>
      </c>
      <c r="H5" s="181"/>
      <c r="I5" s="181"/>
      <c r="J5" s="181"/>
      <c r="K5" s="181"/>
      <c r="L5" s="181"/>
      <c r="M5" s="181"/>
      <c r="N5" s="42"/>
      <c r="O5" s="42"/>
      <c r="W5" s="42"/>
      <c r="X5" s="42"/>
    </row>
    <row r="6" spans="2:24" ht="15.75" x14ac:dyDescent="0.25">
      <c r="B6" s="3" t="s">
        <v>5</v>
      </c>
      <c r="C6" s="40">
        <v>0.75</v>
      </c>
      <c r="D6" s="42"/>
      <c r="E6" s="79" t="s">
        <v>32</v>
      </c>
      <c r="F6" s="34" t="s">
        <v>27</v>
      </c>
      <c r="G6" s="89">
        <v>0.75</v>
      </c>
      <c r="H6" s="90">
        <v>0.7</v>
      </c>
      <c r="I6" s="91">
        <v>0.65</v>
      </c>
      <c r="J6" s="91">
        <v>0.6</v>
      </c>
      <c r="K6" s="91">
        <v>0.55000000000000004</v>
      </c>
      <c r="L6" s="91">
        <v>0.5</v>
      </c>
      <c r="M6" s="5" t="s">
        <v>0</v>
      </c>
      <c r="N6" s="42"/>
      <c r="O6" s="42"/>
      <c r="W6" s="42"/>
      <c r="X6" s="42"/>
    </row>
    <row r="7" spans="2:24" ht="15.75" x14ac:dyDescent="0.25">
      <c r="B7" s="3" t="s">
        <v>9</v>
      </c>
      <c r="C7" s="106">
        <v>100</v>
      </c>
      <c r="D7" s="42"/>
      <c r="E7" s="44">
        <v>100</v>
      </c>
      <c r="F7" s="45">
        <v>17.5</v>
      </c>
      <c r="G7" s="8">
        <v>102.2</v>
      </c>
      <c r="H7" s="8">
        <v>69.400000000000006</v>
      </c>
      <c r="I7" s="8">
        <v>50.6</v>
      </c>
      <c r="J7" s="8">
        <v>34.1</v>
      </c>
      <c r="K7" s="8">
        <v>25.8</v>
      </c>
      <c r="L7" s="8">
        <v>17.8</v>
      </c>
      <c r="M7" s="46" t="s">
        <v>1</v>
      </c>
      <c r="N7" s="42"/>
      <c r="O7" s="42"/>
      <c r="W7" s="42"/>
      <c r="X7" s="42"/>
    </row>
    <row r="8" spans="2:24" ht="15.75" customHeight="1" x14ac:dyDescent="0.25">
      <c r="B8" s="3" t="s">
        <v>11</v>
      </c>
      <c r="C8" s="61">
        <f>IF(C$7=100,F$7,IF(C$7=95,F$8,IF(C$7=90,F$9,IF(C$7=85,F$10,IF(C$7=80,F$11)))))</f>
        <v>17.5</v>
      </c>
      <c r="D8" s="42"/>
      <c r="E8" s="35">
        <v>95</v>
      </c>
      <c r="F8" s="36">
        <v>16.63</v>
      </c>
      <c r="G8" s="8">
        <v>97.2</v>
      </c>
      <c r="H8" s="8">
        <v>65.900000000000006</v>
      </c>
      <c r="I8" s="8">
        <v>48.1</v>
      </c>
      <c r="J8" s="8">
        <v>32.4</v>
      </c>
      <c r="K8" s="8">
        <v>24.6</v>
      </c>
      <c r="L8" s="8" t="s">
        <v>1</v>
      </c>
      <c r="M8" s="6" t="s">
        <v>1</v>
      </c>
      <c r="N8" s="42"/>
      <c r="O8" s="42"/>
      <c r="W8" s="42"/>
      <c r="X8" s="42"/>
    </row>
    <row r="9" spans="2:24" ht="15.75" x14ac:dyDescent="0.25">
      <c r="B9" s="3" t="s">
        <v>6</v>
      </c>
      <c r="C9" s="62">
        <f>C$4*C$6*C$5</f>
        <v>2550</v>
      </c>
      <c r="D9" s="42"/>
      <c r="E9" s="35">
        <v>90</v>
      </c>
      <c r="F9" s="36">
        <v>15.75</v>
      </c>
      <c r="G9" s="8">
        <v>92</v>
      </c>
      <c r="H9" s="8">
        <v>62.4</v>
      </c>
      <c r="I9" s="8">
        <v>45.6</v>
      </c>
      <c r="J9" s="8">
        <v>30.7</v>
      </c>
      <c r="K9" s="8" t="s">
        <v>1</v>
      </c>
      <c r="L9" s="8" t="s">
        <v>1</v>
      </c>
      <c r="M9" s="6" t="s">
        <v>1</v>
      </c>
      <c r="N9" s="42"/>
      <c r="O9" s="42"/>
      <c r="W9" s="42"/>
      <c r="X9" s="42"/>
    </row>
    <row r="10" spans="2:24" ht="15.75" x14ac:dyDescent="0.25">
      <c r="B10" s="3" t="s">
        <v>25</v>
      </c>
      <c r="C10" s="63">
        <f>C$9*C$8</f>
        <v>44625</v>
      </c>
      <c r="D10" s="42"/>
      <c r="E10" s="35">
        <v>85</v>
      </c>
      <c r="F10" s="36">
        <v>14.88</v>
      </c>
      <c r="G10" s="8">
        <v>86.9</v>
      </c>
      <c r="H10" s="8">
        <v>59</v>
      </c>
      <c r="I10" s="8">
        <v>43</v>
      </c>
      <c r="J10" s="8">
        <v>29</v>
      </c>
      <c r="K10" s="8" t="s">
        <v>1</v>
      </c>
      <c r="L10" s="8" t="s">
        <v>1</v>
      </c>
      <c r="M10" s="6" t="s">
        <v>1</v>
      </c>
      <c r="N10" s="42"/>
      <c r="O10" s="42"/>
      <c r="W10" s="42"/>
      <c r="X10" s="42"/>
    </row>
    <row r="11" spans="2: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102.2</v>
      </c>
      <c r="D11" s="42"/>
      <c r="E11" s="35">
        <v>80</v>
      </c>
      <c r="F11" s="36">
        <v>14</v>
      </c>
      <c r="G11" s="8">
        <v>81.8</v>
      </c>
      <c r="H11" s="8">
        <v>55.5</v>
      </c>
      <c r="I11" s="8">
        <v>40.5</v>
      </c>
      <c r="J11" s="8" t="s">
        <v>1</v>
      </c>
      <c r="K11" s="8" t="s">
        <v>1</v>
      </c>
      <c r="L11" s="8" t="s">
        <v>1</v>
      </c>
      <c r="M11" s="6" t="s">
        <v>1</v>
      </c>
      <c r="N11" s="42"/>
      <c r="O11" s="42"/>
      <c r="W11" s="42"/>
      <c r="X11" s="42"/>
    </row>
    <row r="12" spans="2:24" ht="15.75" x14ac:dyDescent="0.25">
      <c r="B12" s="3" t="s">
        <v>13</v>
      </c>
      <c r="C12" s="65">
        <f>C$11*C$5</f>
        <v>1022</v>
      </c>
      <c r="D12" s="42"/>
      <c r="E12" s="16">
        <v>55</v>
      </c>
      <c r="F12" s="37">
        <v>9.6300000000000008</v>
      </c>
      <c r="G12" s="8" t="s">
        <v>1</v>
      </c>
      <c r="H12" s="8" t="s">
        <v>1</v>
      </c>
      <c r="I12" s="8" t="s">
        <v>1</v>
      </c>
      <c r="J12" s="8" t="s">
        <v>1</v>
      </c>
      <c r="K12" s="8" t="s">
        <v>1</v>
      </c>
      <c r="L12" s="8" t="s">
        <v>1</v>
      </c>
      <c r="M12" s="9">
        <v>300</v>
      </c>
      <c r="N12" s="42"/>
      <c r="O12" s="42"/>
      <c r="W12" s="42"/>
      <c r="X12" s="42"/>
    </row>
    <row r="13" spans="2:24" ht="15.75" x14ac:dyDescent="0.25">
      <c r="B13" s="3" t="s">
        <v>14</v>
      </c>
      <c r="C13" s="63">
        <f>0.5*C$4*C$5</f>
        <v>1700</v>
      </c>
      <c r="D13" s="3"/>
      <c r="E13" s="3"/>
      <c r="F13" s="3"/>
      <c r="G13" s="3"/>
      <c r="H13" s="42"/>
      <c r="I13" s="42"/>
      <c r="J13" s="42"/>
      <c r="K13" s="42"/>
      <c r="L13" s="42"/>
      <c r="M13" s="42"/>
      <c r="N13" s="42"/>
      <c r="O13" s="42"/>
      <c r="W13" s="42"/>
      <c r="X13" s="42"/>
    </row>
    <row r="14" spans="2:24" ht="15.75" x14ac:dyDescent="0.25">
      <c r="B14" s="32" t="s">
        <v>26</v>
      </c>
      <c r="C14" s="66">
        <f>C$13*F$12</f>
        <v>16371.000000000002</v>
      </c>
      <c r="D14" s="3"/>
      <c r="E14" s="3"/>
      <c r="F14" s="3"/>
      <c r="G14" s="3"/>
      <c r="H14" s="42"/>
      <c r="I14" s="42"/>
      <c r="J14" s="42"/>
      <c r="K14" s="42"/>
      <c r="L14" s="42"/>
      <c r="M14" s="42"/>
      <c r="N14" s="42"/>
      <c r="O14" s="42"/>
      <c r="W14" s="42"/>
      <c r="X14" s="42"/>
    </row>
    <row r="15" spans="2:24" ht="15.75" x14ac:dyDescent="0.25">
      <c r="B15" s="33" t="s">
        <v>28</v>
      </c>
      <c r="C15" s="67">
        <f>M$12</f>
        <v>300</v>
      </c>
      <c r="D15" s="3"/>
      <c r="E15" s="3"/>
      <c r="F15" s="3"/>
      <c r="G15" s="3"/>
      <c r="H15" s="42"/>
      <c r="I15" s="42"/>
      <c r="J15" s="42"/>
      <c r="K15" s="42"/>
      <c r="L15" s="42"/>
      <c r="M15" s="42"/>
      <c r="N15" s="42"/>
      <c r="O15" s="42"/>
      <c r="W15" s="42"/>
      <c r="X15" s="42"/>
    </row>
    <row r="16" spans="2: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c r="X18" s="42"/>
    </row>
    <row r="19" spans="2:24" ht="15.75" x14ac:dyDescent="0.25">
      <c r="B19" s="42"/>
      <c r="E19" s="3"/>
      <c r="F19" s="10"/>
      <c r="G19" s="191" t="s">
        <v>3</v>
      </c>
      <c r="H19" s="191"/>
      <c r="I19" s="191"/>
      <c r="J19" s="191"/>
      <c r="K19" s="191"/>
      <c r="L19" s="191"/>
      <c r="M19" s="191"/>
      <c r="N19" s="191"/>
      <c r="O19" s="191"/>
      <c r="P19" s="42"/>
      <c r="Q19" s="42"/>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c r="X20" s="42"/>
    </row>
    <row r="21" spans="2:24"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c r="X22" s="42"/>
    </row>
    <row r="23" spans="2:24"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42"/>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T24" s="42"/>
      <c r="U24" s="42"/>
      <c r="V24" s="42"/>
      <c r="W24" s="42"/>
      <c r="X24" s="42"/>
    </row>
    <row r="25" spans="2:24" ht="15.75" x14ac:dyDescent="0.25">
      <c r="B25" s="42"/>
      <c r="F25" s="42"/>
      <c r="R25" s="42"/>
      <c r="S25" s="42"/>
      <c r="T25" s="42"/>
      <c r="U25" s="42"/>
      <c r="V25" s="42"/>
      <c r="W25" s="42"/>
      <c r="X25" s="42"/>
    </row>
    <row r="26" spans="2:24" ht="15.75" customHeight="1" x14ac:dyDescent="0.25">
      <c r="B26" s="42"/>
      <c r="F26" s="3"/>
      <c r="R26" s="42"/>
      <c r="S26" s="42"/>
      <c r="T26" s="42"/>
      <c r="U26" s="42"/>
      <c r="V26" s="42"/>
      <c r="X26" s="42"/>
    </row>
    <row r="27" spans="2:24" ht="15.75" x14ac:dyDescent="0.25">
      <c r="B27" s="42"/>
      <c r="E27" s="184" t="s">
        <v>31</v>
      </c>
      <c r="F27" s="184"/>
      <c r="G27" s="184"/>
      <c r="H27" s="184"/>
      <c r="I27" s="184"/>
      <c r="J27" s="184"/>
      <c r="K27" s="184"/>
      <c r="R27" s="42"/>
      <c r="S27" s="42"/>
      <c r="T27" s="42"/>
      <c r="U27" s="42"/>
      <c r="V27" s="42"/>
      <c r="X27" s="42"/>
    </row>
    <row r="28" spans="2:24" ht="15.75" x14ac:dyDescent="0.25">
      <c r="B28" s="42"/>
      <c r="E28" s="10"/>
      <c r="F28" s="10"/>
      <c r="G28" s="181" t="s">
        <v>30</v>
      </c>
      <c r="H28" s="181"/>
      <c r="I28" s="181"/>
      <c r="J28" s="181"/>
      <c r="K28" s="181"/>
      <c r="L28" s="42"/>
      <c r="M28" s="42"/>
      <c r="N28" s="42"/>
      <c r="O28" s="42"/>
      <c r="P28" s="42"/>
      <c r="Q28" s="42"/>
      <c r="R28" s="42"/>
      <c r="S28" s="42"/>
      <c r="T28" s="42"/>
      <c r="U28" s="42"/>
      <c r="V28" s="42"/>
      <c r="X28" s="42"/>
    </row>
    <row r="29" spans="2:24" ht="15.75" x14ac:dyDescent="0.25">
      <c r="B29" s="42"/>
      <c r="E29" s="3"/>
      <c r="F29" s="3"/>
      <c r="G29" s="77">
        <f>ROUND(C$8*0.9,2)</f>
        <v>15.75</v>
      </c>
      <c r="H29" s="77">
        <f>ROUND(C$8*0.95,2)</f>
        <v>16.63</v>
      </c>
      <c r="I29" s="22">
        <f>C$8</f>
        <v>17.5</v>
      </c>
      <c r="J29" s="77">
        <f>ROUND(C$8*1.05,2)</f>
        <v>18.38</v>
      </c>
      <c r="K29" s="77">
        <f>ROUND(C$8*1.1,2)</f>
        <v>19.25</v>
      </c>
      <c r="L29" s="42"/>
      <c r="M29" s="68"/>
      <c r="N29" s="69"/>
      <c r="O29" s="68" t="s">
        <v>40</v>
      </c>
      <c r="P29" s="42"/>
      <c r="Q29" s="42"/>
      <c r="R29" s="3"/>
      <c r="S29" s="3"/>
      <c r="T29" s="3"/>
      <c r="U29" s="3"/>
      <c r="V29" s="3"/>
      <c r="X29" s="42"/>
    </row>
    <row r="30" spans="2:24" ht="15.75" x14ac:dyDescent="0.25">
      <c r="B30" s="42"/>
      <c r="E30" s="7"/>
      <c r="F30" s="7"/>
      <c r="G30" s="16" t="s">
        <v>16</v>
      </c>
      <c r="H30" s="16" t="s">
        <v>17</v>
      </c>
      <c r="I30" s="17" t="s">
        <v>18</v>
      </c>
      <c r="J30" s="16" t="s">
        <v>19</v>
      </c>
      <c r="K30" s="16" t="s">
        <v>20</v>
      </c>
      <c r="L30" s="3"/>
      <c r="M30" s="131"/>
      <c r="N30" s="70"/>
      <c r="O30" s="42" t="s">
        <v>41</v>
      </c>
      <c r="P30" s="3"/>
      <c r="Q30" s="3"/>
      <c r="R30" s="3"/>
      <c r="S30" s="3"/>
      <c r="T30" s="3"/>
      <c r="U30" s="3"/>
      <c r="V30" s="3"/>
      <c r="X30" s="42"/>
    </row>
    <row r="31" spans="2:24"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81">
        <f>MAX(0,C$9-(N$31*C$5))*C$8-C$12</f>
        <v>-1022</v>
      </c>
      <c r="P31" s="3"/>
      <c r="Q31" s="3"/>
      <c r="R31" s="3"/>
      <c r="S31" s="3"/>
      <c r="T31" s="3"/>
      <c r="U31" s="3"/>
      <c r="X31" s="42"/>
    </row>
    <row r="32" spans="2:24" ht="15.75" x14ac:dyDescent="0.25">
      <c r="B32" s="42"/>
      <c r="C32" s="42"/>
      <c r="D32" s="3"/>
      <c r="E32" s="189"/>
      <c r="F32" s="77">
        <v>275</v>
      </c>
      <c r="G32" s="18">
        <f>F$32*G$29*C$5</f>
        <v>43312.5</v>
      </c>
      <c r="H32" s="18">
        <f>F$32*H$29*C$5</f>
        <v>45732.5</v>
      </c>
      <c r="I32" s="19">
        <f>F$32*I$29*C$5</f>
        <v>48125</v>
      </c>
      <c r="J32" s="18">
        <f>F$32*J$29*C$5</f>
        <v>50545</v>
      </c>
      <c r="K32" s="18">
        <f>F$32*K$29*C$5</f>
        <v>52937.5</v>
      </c>
      <c r="L32" s="3"/>
      <c r="M32" s="188"/>
      <c r="N32" s="34">
        <v>275</v>
      </c>
      <c r="O32" s="82">
        <f>MAX(0,C$9-(N$32*C$5))*C$8-C$12</f>
        <v>-1022</v>
      </c>
      <c r="P32" s="3"/>
      <c r="Q32" s="3"/>
      <c r="R32" s="3"/>
      <c r="S32" s="3"/>
      <c r="T32" s="3"/>
      <c r="U32" s="3"/>
      <c r="V32" s="3"/>
      <c r="X32" s="42"/>
    </row>
    <row r="33" spans="2:24" ht="15.75" x14ac:dyDescent="0.25">
      <c r="B33" s="3"/>
      <c r="C33" s="3"/>
      <c r="D33" s="3"/>
      <c r="E33" s="189"/>
      <c r="F33" s="77">
        <v>250</v>
      </c>
      <c r="G33" s="18">
        <f>F$33*G$29*C$5</f>
        <v>39375</v>
      </c>
      <c r="H33" s="18">
        <f>F$33*H$29*C$5</f>
        <v>41575</v>
      </c>
      <c r="I33" s="19">
        <f>F$33*I$29*C$5</f>
        <v>43750</v>
      </c>
      <c r="J33" s="18">
        <f>F$33*J$29*C$5</f>
        <v>45950</v>
      </c>
      <c r="K33" s="18">
        <f>F$33*K$29*C$5</f>
        <v>48125</v>
      </c>
      <c r="L33" s="3"/>
      <c r="M33" s="188"/>
      <c r="N33" s="34">
        <v>250</v>
      </c>
      <c r="O33" s="82">
        <f>MAX(0,C$9-(N$33*C$5))*C$8-C$12</f>
        <v>-147</v>
      </c>
      <c r="P33" s="3"/>
      <c r="Q33" s="3"/>
      <c r="R33" s="3"/>
      <c r="S33" s="3"/>
      <c r="T33" s="3"/>
      <c r="U33" s="3"/>
      <c r="V33" s="3"/>
      <c r="X33" s="42"/>
    </row>
    <row r="34" spans="2:24" ht="15.75" x14ac:dyDescent="0.25">
      <c r="B34" s="3"/>
      <c r="E34" s="189"/>
      <c r="F34" s="77">
        <v>225</v>
      </c>
      <c r="G34" s="18">
        <f>F$34*G$29*C$5</f>
        <v>35437.5</v>
      </c>
      <c r="H34" s="18">
        <f>F$34*H$29*C$5</f>
        <v>37417.5</v>
      </c>
      <c r="I34" s="19">
        <f>F$34*I$29*C$5</f>
        <v>39375</v>
      </c>
      <c r="J34" s="18">
        <f>F$34*J$29*C$5</f>
        <v>41355</v>
      </c>
      <c r="K34" s="18">
        <f>F$34*K$29*C$5</f>
        <v>43312.5</v>
      </c>
      <c r="M34" s="188"/>
      <c r="N34" s="34">
        <v>225</v>
      </c>
      <c r="O34" s="82">
        <f>MAX(0,C$9-(N$34*C$5))*C$8-C$12</f>
        <v>4228</v>
      </c>
      <c r="R34" s="3"/>
      <c r="S34" s="3"/>
      <c r="T34" s="3"/>
      <c r="U34" s="3"/>
      <c r="V34" s="3"/>
      <c r="W34" s="42"/>
      <c r="X34" s="42"/>
    </row>
    <row r="35" spans="2:24" ht="15.75" x14ac:dyDescent="0.25">
      <c r="B35" s="3"/>
      <c r="E35" s="189"/>
      <c r="F35" s="15">
        <v>200</v>
      </c>
      <c r="G35" s="19">
        <f>F$35*G$29*C$5</f>
        <v>31500</v>
      </c>
      <c r="H35" s="19">
        <f>F$35*H$29*C$5</f>
        <v>33260</v>
      </c>
      <c r="I35" s="19">
        <f>F$35*I$29*C$5</f>
        <v>35000</v>
      </c>
      <c r="J35" s="19">
        <f>F$35*J$29*C$5</f>
        <v>36760</v>
      </c>
      <c r="K35" s="19">
        <f>F$35*K$29*C$5</f>
        <v>38500</v>
      </c>
      <c r="M35" s="188"/>
      <c r="N35" s="72">
        <v>200</v>
      </c>
      <c r="O35" s="83">
        <f>MAX(0,C$9-(N$35*C$5))*C$8-C$12</f>
        <v>8603</v>
      </c>
      <c r="R35" s="3"/>
      <c r="S35" s="3"/>
      <c r="T35" s="3"/>
      <c r="U35" s="3"/>
      <c r="V35" s="3"/>
      <c r="W35" s="42"/>
      <c r="X35" s="42"/>
    </row>
    <row r="36" spans="2:24" ht="15.75" x14ac:dyDescent="0.25">
      <c r="B36" s="3"/>
      <c r="E36" s="189"/>
      <c r="F36" s="77">
        <v>175</v>
      </c>
      <c r="G36" s="18">
        <f>F$36*G$29*C$5</f>
        <v>27562.5</v>
      </c>
      <c r="H36" s="18">
        <f>F$36*H$29*C$5</f>
        <v>29102.5</v>
      </c>
      <c r="I36" s="19">
        <f>F$36*I$29*C$5</f>
        <v>30625</v>
      </c>
      <c r="J36" s="18">
        <f>F$36*J$29*C$5</f>
        <v>32165</v>
      </c>
      <c r="K36" s="18">
        <f>F$36*K$29*C$5</f>
        <v>33687.5</v>
      </c>
      <c r="M36" s="188"/>
      <c r="N36" s="34">
        <v>175</v>
      </c>
      <c r="O36" s="82">
        <f>MAX(0,C$9-(N$36*C$5))*C$8-C$12</f>
        <v>12978</v>
      </c>
      <c r="R36" s="3"/>
      <c r="S36" s="42"/>
      <c r="T36" s="42"/>
      <c r="U36" s="42"/>
      <c r="V36" s="3"/>
      <c r="W36" s="42"/>
      <c r="X36" s="42"/>
    </row>
    <row r="37" spans="2:24" ht="15.75" x14ac:dyDescent="0.25">
      <c r="B37" s="3"/>
      <c r="E37" s="189"/>
      <c r="F37" s="15">
        <v>150</v>
      </c>
      <c r="G37" s="19">
        <f>F$37*G$29*C$5</f>
        <v>23625</v>
      </c>
      <c r="H37" s="19">
        <f>F$37*H$29*C$5</f>
        <v>24945</v>
      </c>
      <c r="I37" s="19">
        <f>F$37*I$29*C$5</f>
        <v>26250</v>
      </c>
      <c r="J37" s="19">
        <f>F$37*J$29*C$5</f>
        <v>27570</v>
      </c>
      <c r="K37" s="19">
        <f>F$37*K$29*C$5</f>
        <v>28875</v>
      </c>
      <c r="M37" s="188"/>
      <c r="N37" s="72">
        <v>150</v>
      </c>
      <c r="O37" s="83">
        <f>MAX(0,C$9-(N$37*C$5))*C$8-C$12</f>
        <v>17353</v>
      </c>
      <c r="R37" s="3"/>
      <c r="S37" s="42"/>
      <c r="T37" s="42"/>
      <c r="U37" s="42"/>
      <c r="V37" s="3"/>
      <c r="W37" s="42"/>
      <c r="X37" s="42"/>
    </row>
    <row r="38" spans="2:24" ht="15.75" x14ac:dyDescent="0.25">
      <c r="B38" s="3"/>
      <c r="E38" s="189"/>
      <c r="F38" s="77">
        <v>125</v>
      </c>
      <c r="G38" s="18">
        <f>F$38*G$29*C$5</f>
        <v>19687.5</v>
      </c>
      <c r="H38" s="18">
        <f>F$38*H$29*C$5</f>
        <v>20787.5</v>
      </c>
      <c r="I38" s="19">
        <f>F$38*I$29*C$5</f>
        <v>21875</v>
      </c>
      <c r="J38" s="18">
        <f>F$38*J$29*C$5</f>
        <v>22975</v>
      </c>
      <c r="K38" s="18">
        <f>F$38*K$29*C$5</f>
        <v>24062.5</v>
      </c>
      <c r="M38" s="188"/>
      <c r="N38" s="34">
        <v>125</v>
      </c>
      <c r="O38" s="82">
        <f>MAX(0,C$9-(N$38*C$5))*C$8-C$12</f>
        <v>21728</v>
      </c>
      <c r="R38" s="3"/>
      <c r="S38" s="42"/>
      <c r="T38" s="42"/>
      <c r="U38" s="42"/>
      <c r="V38" s="3"/>
      <c r="W38" s="42"/>
      <c r="X38" s="42"/>
    </row>
    <row r="39" spans="2:24" ht="15.75" x14ac:dyDescent="0.25">
      <c r="B39" s="3"/>
      <c r="E39" s="11" t="s">
        <v>4</v>
      </c>
      <c r="F39" s="23">
        <f>C$16</f>
        <v>120</v>
      </c>
      <c r="G39" s="24">
        <f>F$39*G$29*C$5</f>
        <v>18900</v>
      </c>
      <c r="H39" s="24">
        <f>F$39*H$29*C$5</f>
        <v>19956</v>
      </c>
      <c r="I39" s="24">
        <f>F$39*I$29*C$5</f>
        <v>21000</v>
      </c>
      <c r="J39" s="24">
        <f>F$39*$J29*C$5</f>
        <v>22056</v>
      </c>
      <c r="K39" s="24">
        <f>F$39*K$29*C$5</f>
        <v>23100</v>
      </c>
      <c r="M39" s="142" t="s">
        <v>4</v>
      </c>
      <c r="N39" s="74">
        <f>C$16</f>
        <v>120</v>
      </c>
      <c r="O39" s="85">
        <f>MAX(0,C$9-(N$39*C$5))*C$8-C$12</f>
        <v>22603</v>
      </c>
      <c r="R39" s="3"/>
      <c r="S39" s="42"/>
      <c r="T39" s="42"/>
      <c r="U39" s="42"/>
      <c r="V39" s="3"/>
      <c r="W39" s="42"/>
      <c r="X39" s="42"/>
    </row>
    <row r="40" spans="2:24" ht="15.75" x14ac:dyDescent="0.25">
      <c r="B40" s="3"/>
      <c r="M40" s="76" t="s">
        <v>0</v>
      </c>
      <c r="N40" s="86">
        <f>C$16</f>
        <v>120</v>
      </c>
      <c r="O40" s="87">
        <f>MAX(0,C$13-(N$40*C$5))*F$12-M$12</f>
        <v>4515</v>
      </c>
      <c r="R40" s="3"/>
      <c r="S40" s="42"/>
      <c r="T40" s="42"/>
      <c r="U40" s="42"/>
      <c r="V40" s="3"/>
      <c r="W40" s="42"/>
      <c r="X40" s="42"/>
    </row>
    <row r="41" spans="2:24" ht="15.75" x14ac:dyDescent="0.25">
      <c r="B41" s="3"/>
      <c r="R41" s="3"/>
      <c r="S41" s="42"/>
      <c r="T41" s="42"/>
      <c r="U41" s="42"/>
      <c r="V41" s="3"/>
      <c r="W41" s="42"/>
      <c r="X41" s="42"/>
    </row>
    <row r="42" spans="2:24" ht="15.75" x14ac:dyDescent="0.25">
      <c r="B42" s="3"/>
      <c r="R42" s="3"/>
      <c r="S42" s="42"/>
      <c r="T42" s="42"/>
      <c r="U42" s="42"/>
      <c r="V42" s="3"/>
      <c r="W42" s="42"/>
      <c r="X42" s="42"/>
    </row>
    <row r="43" spans="2:24"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4"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13708</v>
      </c>
      <c r="N47" s="18">
        <f>F$47+O$31</f>
        <v>16348</v>
      </c>
      <c r="O47" s="19">
        <f>G$47+O$31</f>
        <v>18958</v>
      </c>
      <c r="P47" s="18">
        <f>H$47+O$31</f>
        <v>21598</v>
      </c>
      <c r="Q47" s="18">
        <f>I$47+O$31</f>
        <v>24208</v>
      </c>
      <c r="R47" s="3"/>
      <c r="S47" s="3"/>
      <c r="T47" s="3"/>
      <c r="U47" s="3"/>
      <c r="V47" s="3"/>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10650.5</v>
      </c>
      <c r="N48" s="18">
        <f>F$48+O$32</f>
        <v>13070.5</v>
      </c>
      <c r="O48" s="19">
        <f>G$48+O$32</f>
        <v>15463</v>
      </c>
      <c r="P48" s="18">
        <f>H$48+O$32</f>
        <v>17883</v>
      </c>
      <c r="Q48" s="18">
        <f>I$48+O$32</f>
        <v>20275.5</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8468</v>
      </c>
      <c r="N49" s="18">
        <f>F$49+O$33</f>
        <v>10668</v>
      </c>
      <c r="O49" s="19">
        <f>G$49+O$33</f>
        <v>12843</v>
      </c>
      <c r="P49" s="18">
        <f>H$49+O$33</f>
        <v>15043</v>
      </c>
      <c r="Q49" s="18">
        <f>I$49+O$33</f>
        <v>17218</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9785.5</v>
      </c>
      <c r="N50" s="18">
        <f>F$50+O$34</f>
        <v>11765.5</v>
      </c>
      <c r="O50" s="19">
        <f>G$50+O$34</f>
        <v>13723</v>
      </c>
      <c r="P50" s="18">
        <f>H$50+O$34</f>
        <v>15703</v>
      </c>
      <c r="Q50" s="18">
        <f>I$50+O$34</f>
        <v>17660.5</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11103</v>
      </c>
      <c r="N51" s="19">
        <f>F$51+O$35</f>
        <v>12863</v>
      </c>
      <c r="O51" s="19">
        <f>G$51+O$35</f>
        <v>14603</v>
      </c>
      <c r="P51" s="19">
        <f>H$51+O$35</f>
        <v>16363</v>
      </c>
      <c r="Q51" s="19">
        <f>I$51+O$35</f>
        <v>18103</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12420.5</v>
      </c>
      <c r="N52" s="18">
        <f>F$52+O$36</f>
        <v>13960.5</v>
      </c>
      <c r="O52" s="19">
        <f>G$52+O$36</f>
        <v>15483</v>
      </c>
      <c r="P52" s="18">
        <f>H$52+O$36</f>
        <v>17023</v>
      </c>
      <c r="Q52" s="18">
        <f>I$52+O$36</f>
        <v>18545.5</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13738</v>
      </c>
      <c r="N53" s="19">
        <f>F$53+O$37</f>
        <v>15058</v>
      </c>
      <c r="O53" s="19">
        <f>G$53+O$37</f>
        <v>16363</v>
      </c>
      <c r="P53" s="19">
        <f>H$53+O$37</f>
        <v>17683</v>
      </c>
      <c r="Q53" s="19">
        <f>I$53+O$37</f>
        <v>18988</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15055.5</v>
      </c>
      <c r="N54" s="18">
        <f>F$54+O$38</f>
        <v>16155.5</v>
      </c>
      <c r="O54" s="19">
        <f>G$54+O$38</f>
        <v>17243</v>
      </c>
      <c r="P54" s="18">
        <f>H$54+O$38</f>
        <v>18343</v>
      </c>
      <c r="Q54" s="18">
        <f>I$54+O$38</f>
        <v>19430.5</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15319</v>
      </c>
      <c r="N55" s="21">
        <f>F$55+O$39</f>
        <v>16375</v>
      </c>
      <c r="O55" s="21">
        <f>G$55+O$39</f>
        <v>17419</v>
      </c>
      <c r="P55" s="21">
        <f>H$55+O$39</f>
        <v>18475</v>
      </c>
      <c r="Q55" s="21">
        <f>I$55+O$39</f>
        <v>19519</v>
      </c>
      <c r="R55" s="3"/>
      <c r="S55" s="3"/>
      <c r="T55" s="3"/>
      <c r="U55" s="3"/>
      <c r="V55" s="3"/>
    </row>
    <row r="56" spans="2:22" ht="15.75" x14ac:dyDescent="0.25">
      <c r="B56" s="3"/>
      <c r="C56" s="140"/>
      <c r="D56" s="138"/>
      <c r="E56" s="139"/>
      <c r="F56" s="139"/>
      <c r="G56" s="139"/>
      <c r="H56" s="139"/>
      <c r="I56" s="139"/>
      <c r="J56" s="3"/>
      <c r="K56" s="11" t="s">
        <v>0</v>
      </c>
      <c r="L56" s="30">
        <f>C$16</f>
        <v>120</v>
      </c>
      <c r="M56" s="31">
        <f>E$55+O$40</f>
        <v>-2769</v>
      </c>
      <c r="N56" s="31">
        <f>F$55+O$40</f>
        <v>-1713</v>
      </c>
      <c r="O56" s="31">
        <f>G$55+O$40</f>
        <v>-669</v>
      </c>
      <c r="P56" s="31">
        <f>H$55+O$40</f>
        <v>387</v>
      </c>
      <c r="Q56" s="31">
        <f>I$55+O$40</f>
        <v>1431</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793eFEZUXjTxf3L8F3n2H+fJlEpCZPStvqHekTPB0GK9oGfr+qZXgdDTPgswph9klVGUguUO7S0XyQgXDZuh7A==" saltValue="06HUTlo3BysH/i+i6Hvexw==" spinCount="100000" sheet="1" objects="1" scenarios="1"/>
  <mergeCells count="17">
    <mergeCell ref="G28:K28"/>
    <mergeCell ref="C47:C54"/>
    <mergeCell ref="K47:K54"/>
    <mergeCell ref="E31:E38"/>
    <mergeCell ref="M31:M38"/>
    <mergeCell ref="E43:I43"/>
    <mergeCell ref="M43:Q43"/>
    <mergeCell ref="E44:I44"/>
    <mergeCell ref="M44:Q44"/>
    <mergeCell ref="B2:C2"/>
    <mergeCell ref="B3:C3"/>
    <mergeCell ref="G4:M4"/>
    <mergeCell ref="E27:K27"/>
    <mergeCell ref="E5:F5"/>
    <mergeCell ref="G5:M5"/>
    <mergeCell ref="G18:O18"/>
    <mergeCell ref="G19:O19"/>
  </mergeCells>
  <dataValidations count="2">
    <dataValidation type="list" allowBlank="1" showInputMessage="1" showErrorMessage="1" sqref="C7">
      <formula1>P.E.</formula1>
    </dataValidation>
    <dataValidation type="list" allowBlank="1" showInputMessage="1" showErrorMessage="1" sqref="C6">
      <formula1>CLEVEL</formula1>
    </dataValidation>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7"/>
  <sheetViews>
    <sheetView zoomScale="120" zoomScaleNormal="120" workbookViewId="0">
      <selection activeCell="Q19" sqref="Q19"/>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2: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2:24" ht="15.75" x14ac:dyDescent="0.25">
      <c r="B4" s="10" t="s">
        <v>2</v>
      </c>
      <c r="C4" s="39">
        <v>350</v>
      </c>
      <c r="D4" s="42"/>
      <c r="E4" s="43"/>
      <c r="F4" s="43"/>
      <c r="G4" s="183" t="s">
        <v>21</v>
      </c>
      <c r="H4" s="183"/>
      <c r="I4" s="183"/>
      <c r="J4" s="183"/>
      <c r="K4" s="183"/>
      <c r="L4" s="183"/>
      <c r="M4" s="183"/>
      <c r="N4" s="42"/>
      <c r="O4" s="42"/>
      <c r="W4" s="42"/>
      <c r="X4" s="42"/>
    </row>
    <row r="5" spans="2:24" ht="15.75" x14ac:dyDescent="0.25">
      <c r="B5" s="38" t="s">
        <v>23</v>
      </c>
      <c r="C5" s="105">
        <v>10</v>
      </c>
      <c r="D5" s="42"/>
      <c r="E5" s="185" t="s">
        <v>33</v>
      </c>
      <c r="F5" s="186"/>
      <c r="G5" s="181" t="s">
        <v>22</v>
      </c>
      <c r="H5" s="181"/>
      <c r="I5" s="181"/>
      <c r="J5" s="181"/>
      <c r="K5" s="181"/>
      <c r="L5" s="181"/>
      <c r="M5" s="181"/>
      <c r="N5" s="42"/>
      <c r="O5" s="42"/>
      <c r="W5" s="42"/>
      <c r="X5" s="42"/>
    </row>
    <row r="6" spans="2:24" ht="15.75" x14ac:dyDescent="0.25">
      <c r="B6" s="3" t="s">
        <v>5</v>
      </c>
      <c r="C6" s="40">
        <v>0.75</v>
      </c>
      <c r="D6" s="42"/>
      <c r="E6" s="79" t="s">
        <v>32</v>
      </c>
      <c r="F6" s="34" t="s">
        <v>27</v>
      </c>
      <c r="G6" s="89">
        <v>0.75</v>
      </c>
      <c r="H6" s="90">
        <v>0.7</v>
      </c>
      <c r="I6" s="91">
        <v>0.65</v>
      </c>
      <c r="J6" s="91">
        <v>0.6</v>
      </c>
      <c r="K6" s="91">
        <v>0.55000000000000004</v>
      </c>
      <c r="L6" s="91">
        <v>0.5</v>
      </c>
      <c r="M6" s="5" t="s">
        <v>0</v>
      </c>
      <c r="N6" s="42"/>
      <c r="O6" s="42"/>
      <c r="W6" s="42"/>
      <c r="X6" s="42"/>
    </row>
    <row r="7" spans="2:24" ht="15.75" x14ac:dyDescent="0.25">
      <c r="B7" s="3" t="s">
        <v>9</v>
      </c>
      <c r="C7" s="106">
        <v>100</v>
      </c>
      <c r="D7" s="42"/>
      <c r="E7" s="44">
        <v>100</v>
      </c>
      <c r="F7" s="45">
        <v>17.5</v>
      </c>
      <c r="G7" s="8">
        <v>105.2</v>
      </c>
      <c r="H7" s="8">
        <v>71.400000000000006</v>
      </c>
      <c r="I7" s="8">
        <v>52.2</v>
      </c>
      <c r="J7" s="8">
        <v>35.1</v>
      </c>
      <c r="K7" s="8">
        <v>26.6</v>
      </c>
      <c r="L7" s="8">
        <v>18.3</v>
      </c>
      <c r="M7" s="46" t="s">
        <v>1</v>
      </c>
      <c r="N7" s="42"/>
      <c r="O7" s="42"/>
      <c r="W7" s="42"/>
      <c r="X7" s="42"/>
    </row>
    <row r="8" spans="2:24" ht="15.75" customHeight="1" x14ac:dyDescent="0.25">
      <c r="B8" s="3" t="s">
        <v>11</v>
      </c>
      <c r="C8" s="61">
        <f>IF(C$7=100,F$7,IF(C$7=95,F$8,IF(C$7=90,F$9,IF(C$7=85,F$10,IF(C$7=80,F$11)))))</f>
        <v>17.5</v>
      </c>
      <c r="D8" s="42"/>
      <c r="E8" s="35">
        <v>95</v>
      </c>
      <c r="F8" s="36">
        <v>16.63</v>
      </c>
      <c r="G8" s="8">
        <v>100</v>
      </c>
      <c r="H8" s="8">
        <v>67.900000000000006</v>
      </c>
      <c r="I8" s="8">
        <v>49.5</v>
      </c>
      <c r="J8" s="8">
        <v>33.4</v>
      </c>
      <c r="K8" s="8">
        <v>25.3</v>
      </c>
      <c r="L8" s="8" t="s">
        <v>1</v>
      </c>
      <c r="M8" s="6" t="s">
        <v>1</v>
      </c>
      <c r="N8" s="42"/>
      <c r="O8" s="42"/>
      <c r="W8" s="42"/>
      <c r="X8" s="42"/>
    </row>
    <row r="9" spans="2:24" ht="15.75" x14ac:dyDescent="0.25">
      <c r="B9" s="3" t="s">
        <v>6</v>
      </c>
      <c r="C9" s="62">
        <f>C$4*C$6*C$5</f>
        <v>2625</v>
      </c>
      <c r="D9" s="42"/>
      <c r="E9" s="35">
        <v>90</v>
      </c>
      <c r="F9" s="36">
        <v>15.75</v>
      </c>
      <c r="G9" s="8">
        <v>94.7</v>
      </c>
      <c r="H9" s="8">
        <v>64.3</v>
      </c>
      <c r="I9" s="8">
        <v>46.9</v>
      </c>
      <c r="J9" s="8">
        <v>31.6</v>
      </c>
      <c r="K9" s="8" t="s">
        <v>1</v>
      </c>
      <c r="L9" s="8" t="s">
        <v>1</v>
      </c>
      <c r="M9" s="6" t="s">
        <v>1</v>
      </c>
      <c r="N9" s="42"/>
      <c r="O9" s="42"/>
      <c r="W9" s="42"/>
      <c r="X9" s="42"/>
    </row>
    <row r="10" spans="2:24" ht="15.75" x14ac:dyDescent="0.25">
      <c r="B10" s="3" t="s">
        <v>25</v>
      </c>
      <c r="C10" s="63">
        <f>C$9*C$8</f>
        <v>45937.5</v>
      </c>
      <c r="D10" s="42"/>
      <c r="E10" s="35">
        <v>85</v>
      </c>
      <c r="F10" s="36">
        <v>14.88</v>
      </c>
      <c r="G10" s="8">
        <v>89.5</v>
      </c>
      <c r="H10" s="8">
        <v>60.7</v>
      </c>
      <c r="I10" s="8">
        <v>44.3</v>
      </c>
      <c r="J10" s="8">
        <v>29.8</v>
      </c>
      <c r="K10" s="8" t="s">
        <v>1</v>
      </c>
      <c r="L10" s="8" t="s">
        <v>1</v>
      </c>
      <c r="M10" s="6" t="s">
        <v>1</v>
      </c>
      <c r="N10" s="42"/>
      <c r="O10" s="42"/>
      <c r="W10" s="42"/>
      <c r="X10" s="42"/>
    </row>
    <row r="11" spans="2: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105.2</v>
      </c>
      <c r="D11" s="42"/>
      <c r="E11" s="35">
        <v>80</v>
      </c>
      <c r="F11" s="36">
        <v>14</v>
      </c>
      <c r="G11" s="8">
        <v>84.2</v>
      </c>
      <c r="H11" s="8">
        <v>57.2</v>
      </c>
      <c r="I11" s="8">
        <v>41.7</v>
      </c>
      <c r="J11" s="8" t="s">
        <v>1</v>
      </c>
      <c r="K11" s="8" t="s">
        <v>1</v>
      </c>
      <c r="L11" s="8" t="s">
        <v>1</v>
      </c>
      <c r="M11" s="6" t="s">
        <v>1</v>
      </c>
      <c r="N11" s="42"/>
      <c r="O11" s="42"/>
      <c r="W11" s="42"/>
      <c r="X11" s="42"/>
    </row>
    <row r="12" spans="2:24" ht="15.75" x14ac:dyDescent="0.25">
      <c r="B12" s="3" t="s">
        <v>13</v>
      </c>
      <c r="C12" s="65">
        <f>C$11*C$5</f>
        <v>1052</v>
      </c>
      <c r="D12" s="42"/>
      <c r="E12" s="16">
        <v>55</v>
      </c>
      <c r="F12" s="37">
        <v>9.6300000000000008</v>
      </c>
      <c r="G12" s="8" t="s">
        <v>1</v>
      </c>
      <c r="H12" s="8" t="s">
        <v>1</v>
      </c>
      <c r="I12" s="8" t="s">
        <v>1</v>
      </c>
      <c r="J12" s="8" t="s">
        <v>1</v>
      </c>
      <c r="K12" s="8" t="s">
        <v>1</v>
      </c>
      <c r="L12" s="8" t="s">
        <v>1</v>
      </c>
      <c r="M12" s="9">
        <v>300</v>
      </c>
      <c r="N12" s="42"/>
      <c r="O12" s="42"/>
      <c r="W12" s="42"/>
      <c r="X12" s="42"/>
    </row>
    <row r="13" spans="2:24" ht="15.75" x14ac:dyDescent="0.25">
      <c r="B13" s="3" t="s">
        <v>14</v>
      </c>
      <c r="C13" s="63">
        <f>0.5*C$4*C$5</f>
        <v>1750</v>
      </c>
      <c r="D13" s="3"/>
      <c r="E13" s="3"/>
      <c r="F13" s="3"/>
      <c r="G13" s="3"/>
      <c r="H13" s="42"/>
      <c r="I13" s="42"/>
      <c r="J13" s="42"/>
      <c r="K13" s="42"/>
      <c r="L13" s="42"/>
      <c r="M13" s="42"/>
      <c r="N13" s="42"/>
      <c r="O13" s="42"/>
      <c r="W13" s="42"/>
      <c r="X13" s="42"/>
    </row>
    <row r="14" spans="2:24" ht="15.75" x14ac:dyDescent="0.25">
      <c r="B14" s="32" t="s">
        <v>26</v>
      </c>
      <c r="C14" s="66">
        <f>C$13*F$12</f>
        <v>16852.5</v>
      </c>
      <c r="D14" s="3"/>
      <c r="E14" s="3"/>
      <c r="F14" s="3"/>
      <c r="G14" s="3"/>
      <c r="H14" s="42"/>
      <c r="I14" s="42"/>
      <c r="J14" s="42"/>
      <c r="K14" s="42"/>
      <c r="L14" s="42"/>
      <c r="M14" s="42"/>
      <c r="N14" s="42"/>
      <c r="O14" s="42"/>
      <c r="W14" s="42"/>
      <c r="X14" s="42"/>
    </row>
    <row r="15" spans="2:24" ht="15.75" x14ac:dyDescent="0.25">
      <c r="B15" s="33" t="s">
        <v>28</v>
      </c>
      <c r="C15" s="67">
        <f>M$12</f>
        <v>300</v>
      </c>
      <c r="D15" s="3"/>
      <c r="E15" s="3"/>
      <c r="F15" s="3"/>
      <c r="G15" s="3"/>
      <c r="H15" s="42"/>
      <c r="I15" s="42"/>
      <c r="J15" s="42"/>
      <c r="K15" s="42"/>
      <c r="L15" s="42"/>
      <c r="M15" s="42"/>
      <c r="N15" s="42"/>
      <c r="O15" s="42"/>
      <c r="W15" s="42"/>
      <c r="X15" s="42"/>
    </row>
    <row r="16" spans="2: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c r="X18" s="42"/>
    </row>
    <row r="19" spans="2:24" ht="15.75" x14ac:dyDescent="0.25">
      <c r="B19" s="42"/>
      <c r="E19" s="3"/>
      <c r="F19" s="10"/>
      <c r="G19" s="191" t="s">
        <v>3</v>
      </c>
      <c r="H19" s="191"/>
      <c r="I19" s="191"/>
      <c r="J19" s="191"/>
      <c r="K19" s="191"/>
      <c r="L19" s="191"/>
      <c r="M19" s="191"/>
      <c r="N19" s="191"/>
      <c r="O19" s="191"/>
      <c r="P19" s="42"/>
      <c r="Q19" s="42"/>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c r="X20" s="42"/>
    </row>
    <row r="21" spans="2:24"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c r="X22" s="42"/>
    </row>
    <row r="23" spans="2:24"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42"/>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T24" s="42"/>
      <c r="U24" s="42"/>
      <c r="V24" s="42"/>
      <c r="W24" s="42"/>
      <c r="X24" s="42"/>
    </row>
    <row r="25" spans="2:24" ht="15.75" x14ac:dyDescent="0.25">
      <c r="B25" s="42"/>
      <c r="F25" s="42"/>
      <c r="R25" s="42"/>
      <c r="S25" s="42"/>
      <c r="T25" s="42"/>
      <c r="U25" s="42"/>
      <c r="V25" s="42"/>
      <c r="W25" s="42"/>
      <c r="X25" s="42"/>
    </row>
    <row r="26" spans="2:24" ht="15.75" customHeight="1" x14ac:dyDescent="0.25">
      <c r="B26" s="42"/>
      <c r="F26" s="3"/>
      <c r="R26" s="42"/>
      <c r="S26" s="42"/>
      <c r="T26" s="42"/>
      <c r="U26" s="42"/>
      <c r="V26" s="42"/>
      <c r="X26" s="42"/>
    </row>
    <row r="27" spans="2:24" ht="15.75" x14ac:dyDescent="0.25">
      <c r="B27" s="42"/>
      <c r="E27" s="184" t="s">
        <v>31</v>
      </c>
      <c r="F27" s="184"/>
      <c r="G27" s="184"/>
      <c r="H27" s="184"/>
      <c r="I27" s="184"/>
      <c r="J27" s="184"/>
      <c r="K27" s="184"/>
      <c r="R27" s="42"/>
      <c r="S27" s="42"/>
      <c r="T27" s="42"/>
      <c r="U27" s="42"/>
      <c r="V27" s="42"/>
      <c r="X27" s="42"/>
    </row>
    <row r="28" spans="2:24" ht="15.75" x14ac:dyDescent="0.25">
      <c r="B28" s="42"/>
      <c r="E28" s="10"/>
      <c r="F28" s="10"/>
      <c r="G28" s="181" t="s">
        <v>30</v>
      </c>
      <c r="H28" s="181"/>
      <c r="I28" s="181"/>
      <c r="J28" s="181"/>
      <c r="K28" s="181"/>
      <c r="L28" s="42"/>
      <c r="M28" s="42"/>
      <c r="N28" s="42"/>
      <c r="O28" s="42"/>
      <c r="P28" s="42"/>
      <c r="Q28" s="42"/>
      <c r="R28" s="42"/>
      <c r="S28" s="42"/>
      <c r="T28" s="42"/>
      <c r="U28" s="42"/>
      <c r="V28" s="42"/>
      <c r="X28" s="42"/>
    </row>
    <row r="29" spans="2:24" ht="15.75" x14ac:dyDescent="0.25">
      <c r="B29" s="42"/>
      <c r="E29" s="3"/>
      <c r="F29" s="3"/>
      <c r="G29" s="77">
        <f>ROUND(C$8*0.9,2)</f>
        <v>15.75</v>
      </c>
      <c r="H29" s="77">
        <f>ROUND(C$8*0.95,2)</f>
        <v>16.63</v>
      </c>
      <c r="I29" s="22">
        <f>C$8</f>
        <v>17.5</v>
      </c>
      <c r="J29" s="77">
        <f>ROUND(C$8*1.05,2)</f>
        <v>18.38</v>
      </c>
      <c r="K29" s="77">
        <f>ROUND(C$8*1.1,2)</f>
        <v>19.25</v>
      </c>
      <c r="L29" s="42"/>
      <c r="M29" s="68"/>
      <c r="N29" s="69"/>
      <c r="O29" s="68" t="s">
        <v>40</v>
      </c>
      <c r="P29" s="42"/>
      <c r="Q29" s="42"/>
      <c r="R29" s="3"/>
      <c r="S29" s="3"/>
      <c r="T29" s="3"/>
      <c r="U29" s="3"/>
      <c r="V29" s="3"/>
      <c r="X29" s="42"/>
    </row>
    <row r="30" spans="2:24" ht="15.75" x14ac:dyDescent="0.25">
      <c r="B30" s="42"/>
      <c r="E30" s="7"/>
      <c r="F30" s="7"/>
      <c r="G30" s="16" t="s">
        <v>16</v>
      </c>
      <c r="H30" s="16" t="s">
        <v>17</v>
      </c>
      <c r="I30" s="17" t="s">
        <v>18</v>
      </c>
      <c r="J30" s="16" t="s">
        <v>19</v>
      </c>
      <c r="K30" s="16" t="s">
        <v>20</v>
      </c>
      <c r="L30" s="3"/>
      <c r="M30" s="131"/>
      <c r="N30" s="70"/>
      <c r="O30" s="42" t="s">
        <v>41</v>
      </c>
      <c r="P30" s="3"/>
      <c r="Q30" s="3"/>
      <c r="R30" s="3"/>
      <c r="S30" s="3"/>
      <c r="T30" s="3"/>
      <c r="U30" s="3"/>
      <c r="V30" s="3"/>
      <c r="X30" s="42"/>
    </row>
    <row r="31" spans="2:24"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81">
        <f>MAX(0,C$9-(N$31*C$5))*C$8-C$12</f>
        <v>-1052</v>
      </c>
      <c r="P31" s="3"/>
      <c r="Q31" s="3"/>
      <c r="R31" s="3"/>
      <c r="S31" s="3"/>
      <c r="T31" s="3"/>
      <c r="U31" s="3"/>
      <c r="X31" s="42"/>
    </row>
    <row r="32" spans="2:24" ht="15.75" x14ac:dyDescent="0.25">
      <c r="B32" s="42"/>
      <c r="C32" s="42"/>
      <c r="D32" s="3"/>
      <c r="E32" s="189"/>
      <c r="F32" s="77">
        <v>275</v>
      </c>
      <c r="G32" s="18">
        <f>F$32*G$29*C$5</f>
        <v>43312.5</v>
      </c>
      <c r="H32" s="18">
        <f>F$32*H$29*C$5</f>
        <v>45732.5</v>
      </c>
      <c r="I32" s="19">
        <f>F$32*I$29*C$5</f>
        <v>48125</v>
      </c>
      <c r="J32" s="18">
        <f>F$32*J$29*C$5</f>
        <v>50545</v>
      </c>
      <c r="K32" s="18">
        <f>F$32*K$29*C$5</f>
        <v>52937.5</v>
      </c>
      <c r="L32" s="3"/>
      <c r="M32" s="188"/>
      <c r="N32" s="34">
        <v>275</v>
      </c>
      <c r="O32" s="82">
        <f>MAX(0,C$9-(N$32*C$5))*C$8-C$12</f>
        <v>-1052</v>
      </c>
      <c r="P32" s="3"/>
      <c r="Q32" s="3"/>
      <c r="R32" s="3"/>
      <c r="S32" s="3"/>
      <c r="T32" s="3"/>
      <c r="U32" s="3"/>
      <c r="V32" s="3"/>
      <c r="X32" s="42"/>
    </row>
    <row r="33" spans="2:24" ht="15.75" x14ac:dyDescent="0.25">
      <c r="B33" s="3"/>
      <c r="C33" s="3"/>
      <c r="D33" s="3"/>
      <c r="E33" s="189"/>
      <c r="F33" s="77">
        <v>250</v>
      </c>
      <c r="G33" s="18">
        <f>F$33*G$29*C$5</f>
        <v>39375</v>
      </c>
      <c r="H33" s="18">
        <f>F$33*H$29*C$5</f>
        <v>41575</v>
      </c>
      <c r="I33" s="19">
        <f>F$33*I$29*C$5</f>
        <v>43750</v>
      </c>
      <c r="J33" s="18">
        <f>F$33*J$29*C$5</f>
        <v>45950</v>
      </c>
      <c r="K33" s="18">
        <f>F$33*K$29*C$5</f>
        <v>48125</v>
      </c>
      <c r="L33" s="3"/>
      <c r="M33" s="188"/>
      <c r="N33" s="34">
        <v>250</v>
      </c>
      <c r="O33" s="82">
        <f>MAX(0,C$9-(N$33*C$5))*C$8-C$12</f>
        <v>1135.5</v>
      </c>
      <c r="P33" s="3"/>
      <c r="Q33" s="3"/>
      <c r="R33" s="3"/>
      <c r="S33" s="3"/>
      <c r="T33" s="3"/>
      <c r="U33" s="3"/>
      <c r="V33" s="3"/>
      <c r="X33" s="42"/>
    </row>
    <row r="34" spans="2:24" ht="15.75" x14ac:dyDescent="0.25">
      <c r="B34" s="3"/>
      <c r="E34" s="189"/>
      <c r="F34" s="77">
        <v>225</v>
      </c>
      <c r="G34" s="18">
        <f>F$34*G$29*C$5</f>
        <v>35437.5</v>
      </c>
      <c r="H34" s="18">
        <f>F$34*H$29*C$5</f>
        <v>37417.5</v>
      </c>
      <c r="I34" s="19">
        <f>F$34*I$29*C$5</f>
        <v>39375</v>
      </c>
      <c r="J34" s="18">
        <f>F$34*J$29*C$5</f>
        <v>41355</v>
      </c>
      <c r="K34" s="18">
        <f>F$34*K$29*C$5</f>
        <v>43312.5</v>
      </c>
      <c r="M34" s="188"/>
      <c r="N34" s="34">
        <v>225</v>
      </c>
      <c r="O34" s="82">
        <f>MAX(0,C$9-(N$34*C$5))*C$8-C$12</f>
        <v>5510.5</v>
      </c>
      <c r="R34" s="3"/>
      <c r="S34" s="3"/>
      <c r="T34" s="3"/>
      <c r="U34" s="3"/>
      <c r="V34" s="3"/>
      <c r="W34" s="42"/>
      <c r="X34" s="42"/>
    </row>
    <row r="35" spans="2:24" ht="15.75" x14ac:dyDescent="0.25">
      <c r="B35" s="3"/>
      <c r="E35" s="189"/>
      <c r="F35" s="15">
        <v>200</v>
      </c>
      <c r="G35" s="19">
        <f>F$35*G$29*C$5</f>
        <v>31500</v>
      </c>
      <c r="H35" s="19">
        <f>F$35*H$29*C$5</f>
        <v>33260</v>
      </c>
      <c r="I35" s="19">
        <f>F$35*I$29*C$5</f>
        <v>35000</v>
      </c>
      <c r="J35" s="19">
        <f>F$35*J$29*C$5</f>
        <v>36760</v>
      </c>
      <c r="K35" s="19">
        <f>F$35*K$29*C$5</f>
        <v>38500</v>
      </c>
      <c r="M35" s="188"/>
      <c r="N35" s="72">
        <v>200</v>
      </c>
      <c r="O35" s="83">
        <f>MAX(0,C$9-(N$35*C$5))*C$8-C$12</f>
        <v>9885.5</v>
      </c>
      <c r="R35" s="3"/>
      <c r="S35" s="3"/>
      <c r="T35" s="3"/>
      <c r="U35" s="3"/>
      <c r="V35" s="3"/>
      <c r="W35" s="42"/>
      <c r="X35" s="42"/>
    </row>
    <row r="36" spans="2:24" ht="15.75" x14ac:dyDescent="0.25">
      <c r="B36" s="3"/>
      <c r="E36" s="189"/>
      <c r="F36" s="77">
        <v>175</v>
      </c>
      <c r="G36" s="18">
        <f>F$36*G$29*C$5</f>
        <v>27562.5</v>
      </c>
      <c r="H36" s="18">
        <f>F$36*H$29*C$5</f>
        <v>29102.5</v>
      </c>
      <c r="I36" s="19">
        <f>F$36*I$29*C$5</f>
        <v>30625</v>
      </c>
      <c r="J36" s="18">
        <f>F$36*J$29*C$5</f>
        <v>32165</v>
      </c>
      <c r="K36" s="18">
        <f>F$36*K$29*C$5</f>
        <v>33687.5</v>
      </c>
      <c r="M36" s="188"/>
      <c r="N36" s="34">
        <v>175</v>
      </c>
      <c r="O36" s="82">
        <f>MAX(0,C$9-(N$36*C$5))*C$8-C$12</f>
        <v>14260.5</v>
      </c>
      <c r="R36" s="3"/>
      <c r="S36" s="42"/>
      <c r="T36" s="42"/>
      <c r="U36" s="42"/>
      <c r="V36" s="3"/>
      <c r="W36" s="42"/>
      <c r="X36" s="42"/>
    </row>
    <row r="37" spans="2:24" ht="15.75" x14ac:dyDescent="0.25">
      <c r="B37" s="3"/>
      <c r="E37" s="189"/>
      <c r="F37" s="15">
        <v>150</v>
      </c>
      <c r="G37" s="19">
        <f>F$37*G$29*C$5</f>
        <v>23625</v>
      </c>
      <c r="H37" s="19">
        <f>F$37*H$29*C$5</f>
        <v>24945</v>
      </c>
      <c r="I37" s="19">
        <f>F$37*I$29*C$5</f>
        <v>26250</v>
      </c>
      <c r="J37" s="19">
        <f>F$37*J$29*C$5</f>
        <v>27570</v>
      </c>
      <c r="K37" s="19">
        <f>F$37*K$29*C$5</f>
        <v>28875</v>
      </c>
      <c r="M37" s="188"/>
      <c r="N37" s="72">
        <v>150</v>
      </c>
      <c r="O37" s="83">
        <f>MAX(0,C$9-(N$37*C$5))*C$8-C$12</f>
        <v>18635.5</v>
      </c>
      <c r="R37" s="3"/>
      <c r="S37" s="42"/>
      <c r="T37" s="42"/>
      <c r="U37" s="42"/>
      <c r="V37" s="3"/>
      <c r="W37" s="42"/>
      <c r="X37" s="42"/>
    </row>
    <row r="38" spans="2:24" ht="15.75" x14ac:dyDescent="0.25">
      <c r="B38" s="3"/>
      <c r="E38" s="189"/>
      <c r="F38" s="77">
        <v>125</v>
      </c>
      <c r="G38" s="18">
        <f>F$38*G$29*C$5</f>
        <v>19687.5</v>
      </c>
      <c r="H38" s="18">
        <f>F$38*H$29*C$5</f>
        <v>20787.5</v>
      </c>
      <c r="I38" s="19">
        <f>F$38*I$29*C$5</f>
        <v>21875</v>
      </c>
      <c r="J38" s="18">
        <f>F$38*J$29*C$5</f>
        <v>22975</v>
      </c>
      <c r="K38" s="18">
        <f>F$38*K$29*C$5</f>
        <v>24062.5</v>
      </c>
      <c r="M38" s="188"/>
      <c r="N38" s="34">
        <v>125</v>
      </c>
      <c r="O38" s="82">
        <f>MAX(0,C$9-(N$38*C$5))*C$8-C$12</f>
        <v>23010.5</v>
      </c>
      <c r="R38" s="3"/>
      <c r="S38" s="42"/>
      <c r="T38" s="42"/>
      <c r="U38" s="42"/>
      <c r="V38" s="3"/>
      <c r="W38" s="42"/>
      <c r="X38" s="42"/>
    </row>
    <row r="39" spans="2:24" ht="15.75" x14ac:dyDescent="0.25">
      <c r="B39" s="3"/>
      <c r="E39" s="11" t="s">
        <v>4</v>
      </c>
      <c r="F39" s="23">
        <f>C$16</f>
        <v>120</v>
      </c>
      <c r="G39" s="24">
        <f>F$39*G$29*C$5</f>
        <v>18900</v>
      </c>
      <c r="H39" s="24">
        <f>F$39*H$29*C$5</f>
        <v>19956</v>
      </c>
      <c r="I39" s="24">
        <f>F$39*I$29*C$5</f>
        <v>21000</v>
      </c>
      <c r="J39" s="24">
        <f>F$39*$J29*C$5</f>
        <v>22056</v>
      </c>
      <c r="K39" s="24">
        <f>F$39*K$29*C$5</f>
        <v>23100</v>
      </c>
      <c r="M39" s="142" t="s">
        <v>4</v>
      </c>
      <c r="N39" s="74">
        <f>C$16</f>
        <v>120</v>
      </c>
      <c r="O39" s="85">
        <f>MAX(0,C$9-(N$39*C$5))*C$8-C$12</f>
        <v>23885.5</v>
      </c>
      <c r="R39" s="3"/>
      <c r="S39" s="42"/>
      <c r="T39" s="42"/>
      <c r="U39" s="42"/>
      <c r="V39" s="3"/>
      <c r="W39" s="42"/>
      <c r="X39" s="42"/>
    </row>
    <row r="40" spans="2:24" ht="15.75" x14ac:dyDescent="0.25">
      <c r="B40" s="3"/>
      <c r="M40" s="76" t="s">
        <v>0</v>
      </c>
      <c r="N40" s="86">
        <f>C$16</f>
        <v>120</v>
      </c>
      <c r="O40" s="87">
        <f>MAX(0,C$13-(N$40*C$5))*F$12-M$12</f>
        <v>4996.5</v>
      </c>
      <c r="R40" s="3"/>
      <c r="S40" s="42"/>
      <c r="T40" s="42"/>
      <c r="U40" s="42"/>
      <c r="V40" s="3"/>
      <c r="W40" s="42"/>
      <c r="X40" s="42"/>
    </row>
    <row r="41" spans="2:24" ht="15.75" x14ac:dyDescent="0.25">
      <c r="B41" s="3"/>
      <c r="R41" s="3"/>
      <c r="S41" s="42"/>
      <c r="T41" s="42"/>
      <c r="U41" s="42"/>
      <c r="V41" s="3"/>
      <c r="W41" s="42"/>
      <c r="X41" s="42"/>
    </row>
    <row r="42" spans="2:24" ht="15.75" x14ac:dyDescent="0.25">
      <c r="B42" s="3"/>
      <c r="R42" s="3"/>
      <c r="S42" s="42"/>
      <c r="T42" s="42"/>
      <c r="U42" s="42"/>
      <c r="V42" s="3"/>
      <c r="W42" s="42"/>
      <c r="X42" s="42"/>
    </row>
    <row r="43" spans="2:24"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4"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13678</v>
      </c>
      <c r="N47" s="18">
        <f>F$47+O$31</f>
        <v>16318</v>
      </c>
      <c r="O47" s="19">
        <f>G$47+O$31</f>
        <v>18928</v>
      </c>
      <c r="P47" s="18">
        <f>H$47+O$31</f>
        <v>21568</v>
      </c>
      <c r="Q47" s="18">
        <f>I$47+O$31</f>
        <v>24178</v>
      </c>
      <c r="R47" s="3"/>
      <c r="S47" s="3"/>
      <c r="T47" s="3"/>
      <c r="U47" s="3"/>
      <c r="V47" s="3"/>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10620.5</v>
      </c>
      <c r="N48" s="18">
        <f>F$48+O$32</f>
        <v>13040.5</v>
      </c>
      <c r="O48" s="19">
        <f>G$48+O$32</f>
        <v>15433</v>
      </c>
      <c r="P48" s="18">
        <f>H$48+O$32</f>
        <v>17853</v>
      </c>
      <c r="Q48" s="18">
        <f>I$48+O$32</f>
        <v>20245.5</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9750.5</v>
      </c>
      <c r="N49" s="18">
        <f>F$49+O$33</f>
        <v>11950.5</v>
      </c>
      <c r="O49" s="19">
        <f>G$49+O$33</f>
        <v>14125.5</v>
      </c>
      <c r="P49" s="18">
        <f>H$49+O$33</f>
        <v>16325.5</v>
      </c>
      <c r="Q49" s="18">
        <f>I$49+O$33</f>
        <v>18500.5</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11068</v>
      </c>
      <c r="N50" s="18">
        <f>F$50+O$34</f>
        <v>13048</v>
      </c>
      <c r="O50" s="19">
        <f>G$50+O$34</f>
        <v>15005.5</v>
      </c>
      <c r="P50" s="18">
        <f>H$50+O$34</f>
        <v>16985.5</v>
      </c>
      <c r="Q50" s="18">
        <f>I$50+O$34</f>
        <v>18943</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12385.5</v>
      </c>
      <c r="N51" s="19">
        <f>F$51+O$35</f>
        <v>14145.5</v>
      </c>
      <c r="O51" s="19">
        <f>G$51+O$35</f>
        <v>15885.5</v>
      </c>
      <c r="P51" s="19">
        <f>H$51+O$35</f>
        <v>17645.5</v>
      </c>
      <c r="Q51" s="19">
        <f>I$51+O$35</f>
        <v>19385.5</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13703</v>
      </c>
      <c r="N52" s="18">
        <f>F$52+O$36</f>
        <v>15243</v>
      </c>
      <c r="O52" s="19">
        <f>G$52+O$36</f>
        <v>16765.5</v>
      </c>
      <c r="P52" s="18">
        <f>H$52+O$36</f>
        <v>18305.5</v>
      </c>
      <c r="Q52" s="18">
        <f>I$52+O$36</f>
        <v>19828</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15020.5</v>
      </c>
      <c r="N53" s="19">
        <f>F$53+O$37</f>
        <v>16340.5</v>
      </c>
      <c r="O53" s="19">
        <f>G$53+O$37</f>
        <v>17645.5</v>
      </c>
      <c r="P53" s="19">
        <f>H$53+O$37</f>
        <v>18965.5</v>
      </c>
      <c r="Q53" s="19">
        <f>I$53+O$37</f>
        <v>20270.5</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16338</v>
      </c>
      <c r="N54" s="18">
        <f>F$54+O$38</f>
        <v>17438</v>
      </c>
      <c r="O54" s="19">
        <f>G$54+O$38</f>
        <v>18525.5</v>
      </c>
      <c r="P54" s="18">
        <f>H$54+O$38</f>
        <v>19625.5</v>
      </c>
      <c r="Q54" s="18">
        <f>I$54+O$38</f>
        <v>20713</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16601.5</v>
      </c>
      <c r="N55" s="21">
        <f>F$55+O$39</f>
        <v>17657.5</v>
      </c>
      <c r="O55" s="21">
        <f>G$55+O$39</f>
        <v>18701.5</v>
      </c>
      <c r="P55" s="21">
        <f>H$55+O$39</f>
        <v>19757.5</v>
      </c>
      <c r="Q55" s="21">
        <f>I$55+O$39</f>
        <v>20801.5</v>
      </c>
      <c r="R55" s="3"/>
      <c r="S55" s="3"/>
      <c r="T55" s="3"/>
      <c r="U55" s="3"/>
      <c r="V55" s="3"/>
    </row>
    <row r="56" spans="2:22" ht="15.75" x14ac:dyDescent="0.25">
      <c r="B56" s="3"/>
      <c r="C56" s="140"/>
      <c r="D56" s="138"/>
      <c r="E56" s="139"/>
      <c r="F56" s="139"/>
      <c r="G56" s="139"/>
      <c r="H56" s="139"/>
      <c r="I56" s="139"/>
      <c r="J56" s="3"/>
      <c r="K56" s="11" t="s">
        <v>0</v>
      </c>
      <c r="L56" s="30">
        <f>C$16</f>
        <v>120</v>
      </c>
      <c r="M56" s="31">
        <f>E$55+O$40</f>
        <v>-2287.5</v>
      </c>
      <c r="N56" s="31">
        <f>F$55+O$40</f>
        <v>-1231.5</v>
      </c>
      <c r="O56" s="31">
        <f>G$55+O$40</f>
        <v>-187.5</v>
      </c>
      <c r="P56" s="31">
        <f>H$55+O$40</f>
        <v>868.5</v>
      </c>
      <c r="Q56" s="31">
        <f>I$55+O$40</f>
        <v>1912.5</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KRLKSMzRM6Uet9DbIJDjW7SQd4Yr2Y0b3Md1qYGwNmqZHXOoNEKAp5w21pKsKzTvghhf5qBsliTDQsxzTeTQAg==" saltValue="E7nmJ+JIpduaLRi44TqpVw==" spinCount="100000" sheet="1" objects="1" scenarios="1"/>
  <mergeCells count="17">
    <mergeCell ref="G28:K28"/>
    <mergeCell ref="C47:C54"/>
    <mergeCell ref="K47:K54"/>
    <mergeCell ref="E31:E38"/>
    <mergeCell ref="M31:M38"/>
    <mergeCell ref="E43:I43"/>
    <mergeCell ref="M43:Q43"/>
    <mergeCell ref="E44:I44"/>
    <mergeCell ref="M44:Q44"/>
    <mergeCell ref="B2:C2"/>
    <mergeCell ref="B3:C3"/>
    <mergeCell ref="G4:M4"/>
    <mergeCell ref="E27:K27"/>
    <mergeCell ref="E5:F5"/>
    <mergeCell ref="G5:M5"/>
    <mergeCell ref="G18:O18"/>
    <mergeCell ref="G19:O19"/>
  </mergeCells>
  <dataValidations count="2">
    <dataValidation type="list" allowBlank="1" showInputMessage="1" showErrorMessage="1" sqref="C6">
      <formula1>CLEVEL</formula1>
    </dataValidation>
    <dataValidation type="list" allowBlank="1" showInputMessage="1" showErrorMessage="1" sqref="C7">
      <formula1>P.E.</formula1>
    </dataValidation>
  </dataValidation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7"/>
  <sheetViews>
    <sheetView zoomScale="120" zoomScaleNormal="120" workbookViewId="0">
      <selection activeCell="R12" sqref="R12"/>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2: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2:24" ht="15.75" x14ac:dyDescent="0.25">
      <c r="B4" s="10" t="s">
        <v>2</v>
      </c>
      <c r="C4" s="39">
        <v>360</v>
      </c>
      <c r="D4" s="42"/>
      <c r="E4" s="43"/>
      <c r="F4" s="43"/>
      <c r="G4" s="183" t="s">
        <v>21</v>
      </c>
      <c r="H4" s="183"/>
      <c r="I4" s="183"/>
      <c r="J4" s="183"/>
      <c r="K4" s="183"/>
      <c r="L4" s="183"/>
      <c r="M4" s="183"/>
      <c r="N4" s="42"/>
      <c r="O4" s="42"/>
      <c r="W4" s="42"/>
      <c r="X4" s="42"/>
    </row>
    <row r="5" spans="2:24" ht="15.75" x14ac:dyDescent="0.25">
      <c r="B5" s="38" t="s">
        <v>23</v>
      </c>
      <c r="C5" s="105">
        <v>10</v>
      </c>
      <c r="D5" s="42"/>
      <c r="E5" s="185" t="s">
        <v>33</v>
      </c>
      <c r="F5" s="186"/>
      <c r="G5" s="181" t="s">
        <v>22</v>
      </c>
      <c r="H5" s="181"/>
      <c r="I5" s="181"/>
      <c r="J5" s="181"/>
      <c r="K5" s="181"/>
      <c r="L5" s="181"/>
      <c r="M5" s="181"/>
      <c r="N5" s="42"/>
      <c r="O5" s="42"/>
      <c r="W5" s="42"/>
      <c r="X5" s="42"/>
    </row>
    <row r="6" spans="2:24" ht="15.75" x14ac:dyDescent="0.25">
      <c r="B6" s="3" t="s">
        <v>5</v>
      </c>
      <c r="C6" s="40">
        <v>0.75</v>
      </c>
      <c r="D6" s="42"/>
      <c r="E6" s="79" t="s">
        <v>32</v>
      </c>
      <c r="F6" s="34" t="s">
        <v>27</v>
      </c>
      <c r="G6" s="89">
        <v>0.75</v>
      </c>
      <c r="H6" s="90">
        <v>0.7</v>
      </c>
      <c r="I6" s="91">
        <v>0.65</v>
      </c>
      <c r="J6" s="91">
        <v>0.6</v>
      </c>
      <c r="K6" s="91">
        <v>0.55000000000000004</v>
      </c>
      <c r="L6" s="91">
        <v>0.5</v>
      </c>
      <c r="M6" s="5" t="s">
        <v>0</v>
      </c>
      <c r="N6" s="42"/>
      <c r="O6" s="42"/>
      <c r="W6" s="42"/>
      <c r="X6" s="42"/>
    </row>
    <row r="7" spans="2:24" ht="15.75" x14ac:dyDescent="0.25">
      <c r="B7" s="3" t="s">
        <v>9</v>
      </c>
      <c r="C7" s="106">
        <v>100</v>
      </c>
      <c r="D7" s="42"/>
      <c r="E7" s="44">
        <v>100</v>
      </c>
      <c r="F7" s="45">
        <v>17.5</v>
      </c>
      <c r="G7" s="8">
        <v>108.2</v>
      </c>
      <c r="H7" s="8">
        <v>73.5</v>
      </c>
      <c r="I7" s="8">
        <v>53.6</v>
      </c>
      <c r="J7" s="8">
        <v>36.1</v>
      </c>
      <c r="K7" s="8">
        <v>27.4</v>
      </c>
      <c r="L7" s="8">
        <v>18.8</v>
      </c>
      <c r="M7" s="46" t="s">
        <v>1</v>
      </c>
      <c r="N7" s="42"/>
      <c r="O7" s="42"/>
      <c r="W7" s="42"/>
      <c r="X7" s="42"/>
    </row>
    <row r="8" spans="2:24" ht="15.75" customHeight="1" x14ac:dyDescent="0.25">
      <c r="B8" s="3" t="s">
        <v>11</v>
      </c>
      <c r="C8" s="61">
        <f>IF(C$7=100,F$7,IF(C$7=95,F$8,IF(C$7=90,F$9,IF(C$7=85,F$10,IF(C$7=80,F$11)))))</f>
        <v>17.5</v>
      </c>
      <c r="D8" s="42"/>
      <c r="E8" s="35">
        <v>95</v>
      </c>
      <c r="F8" s="36">
        <v>16.63</v>
      </c>
      <c r="G8" s="8">
        <v>102.9</v>
      </c>
      <c r="H8" s="8">
        <v>69.8</v>
      </c>
      <c r="I8" s="8">
        <v>51</v>
      </c>
      <c r="J8" s="8">
        <v>34.299999999999997</v>
      </c>
      <c r="K8" s="8">
        <v>26</v>
      </c>
      <c r="L8" s="8" t="s">
        <v>1</v>
      </c>
      <c r="M8" s="6" t="s">
        <v>1</v>
      </c>
      <c r="N8" s="42"/>
      <c r="O8" s="42"/>
      <c r="W8" s="42"/>
      <c r="X8" s="42"/>
    </row>
    <row r="9" spans="2:24" ht="15.75" x14ac:dyDescent="0.25">
      <c r="B9" s="3" t="s">
        <v>6</v>
      </c>
      <c r="C9" s="62">
        <f>C$4*C$6*C$5</f>
        <v>2700</v>
      </c>
      <c r="D9" s="42"/>
      <c r="E9" s="35">
        <v>90</v>
      </c>
      <c r="F9" s="36">
        <v>15.75</v>
      </c>
      <c r="G9" s="8">
        <v>97.4</v>
      </c>
      <c r="H9" s="8">
        <v>66.099999999999994</v>
      </c>
      <c r="I9" s="8">
        <v>48.3</v>
      </c>
      <c r="J9" s="8">
        <v>32.5</v>
      </c>
      <c r="K9" s="8" t="s">
        <v>1</v>
      </c>
      <c r="L9" s="8" t="s">
        <v>1</v>
      </c>
      <c r="M9" s="6" t="s">
        <v>1</v>
      </c>
      <c r="N9" s="42"/>
      <c r="O9" s="42"/>
      <c r="W9" s="42"/>
      <c r="X9" s="42"/>
    </row>
    <row r="10" spans="2:24" ht="15.75" x14ac:dyDescent="0.25">
      <c r="B10" s="3" t="s">
        <v>25</v>
      </c>
      <c r="C10" s="63">
        <f>C$9*C$8</f>
        <v>47250</v>
      </c>
      <c r="D10" s="42"/>
      <c r="E10" s="35">
        <v>85</v>
      </c>
      <c r="F10" s="36">
        <v>14.88</v>
      </c>
      <c r="G10" s="8">
        <v>92</v>
      </c>
      <c r="H10" s="8">
        <v>62.5</v>
      </c>
      <c r="I10" s="8">
        <v>45.6</v>
      </c>
      <c r="J10" s="8">
        <v>30.7</v>
      </c>
      <c r="K10" s="8" t="s">
        <v>1</v>
      </c>
      <c r="L10" s="8" t="s">
        <v>1</v>
      </c>
      <c r="M10" s="6" t="s">
        <v>1</v>
      </c>
      <c r="N10" s="42"/>
      <c r="O10" s="42"/>
      <c r="W10" s="42"/>
      <c r="X10" s="42"/>
    </row>
    <row r="11" spans="2: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108.2</v>
      </c>
      <c r="D11" s="42"/>
      <c r="E11" s="35">
        <v>80</v>
      </c>
      <c r="F11" s="36">
        <v>14</v>
      </c>
      <c r="G11" s="8">
        <v>86.6</v>
      </c>
      <c r="H11" s="8">
        <v>58.8</v>
      </c>
      <c r="I11" s="8">
        <v>42.9</v>
      </c>
      <c r="J11" s="8" t="s">
        <v>1</v>
      </c>
      <c r="K11" s="8" t="s">
        <v>1</v>
      </c>
      <c r="L11" s="8" t="s">
        <v>1</v>
      </c>
      <c r="M11" s="6" t="s">
        <v>1</v>
      </c>
      <c r="N11" s="42"/>
      <c r="O11" s="42"/>
      <c r="W11" s="42"/>
      <c r="X11" s="42"/>
    </row>
    <row r="12" spans="2:24" ht="15.75" x14ac:dyDescent="0.25">
      <c r="B12" s="3" t="s">
        <v>13</v>
      </c>
      <c r="C12" s="65">
        <f>C$11*C$5</f>
        <v>1082</v>
      </c>
      <c r="D12" s="42"/>
      <c r="E12" s="16">
        <v>55</v>
      </c>
      <c r="F12" s="37">
        <v>9.6300000000000008</v>
      </c>
      <c r="G12" s="8" t="s">
        <v>1</v>
      </c>
      <c r="H12" s="8" t="s">
        <v>1</v>
      </c>
      <c r="I12" s="8" t="s">
        <v>1</v>
      </c>
      <c r="J12" s="8" t="s">
        <v>1</v>
      </c>
      <c r="K12" s="8" t="s">
        <v>1</v>
      </c>
      <c r="L12" s="8" t="s">
        <v>1</v>
      </c>
      <c r="M12" s="9">
        <v>300</v>
      </c>
      <c r="N12" s="42"/>
      <c r="O12" s="42"/>
      <c r="W12" s="42"/>
      <c r="X12" s="42"/>
    </row>
    <row r="13" spans="2:24" ht="15.75" x14ac:dyDescent="0.25">
      <c r="B13" s="3" t="s">
        <v>14</v>
      </c>
      <c r="C13" s="63">
        <f>0.5*C$4*C$5</f>
        <v>1800</v>
      </c>
      <c r="D13" s="3"/>
      <c r="E13" s="3"/>
      <c r="F13" s="3"/>
      <c r="G13" s="3"/>
      <c r="H13" s="42"/>
      <c r="I13" s="42"/>
      <c r="J13" s="42"/>
      <c r="K13" s="42"/>
      <c r="L13" s="42"/>
      <c r="M13" s="42"/>
      <c r="N13" s="42"/>
      <c r="O13" s="42"/>
      <c r="W13" s="42"/>
      <c r="X13" s="42"/>
    </row>
    <row r="14" spans="2:24" ht="15.75" x14ac:dyDescent="0.25">
      <c r="B14" s="32" t="s">
        <v>26</v>
      </c>
      <c r="C14" s="66">
        <f>C$13*F$12</f>
        <v>17334</v>
      </c>
      <c r="D14" s="3"/>
      <c r="E14" s="3"/>
      <c r="F14" s="3"/>
      <c r="G14" s="3"/>
      <c r="H14" s="42"/>
      <c r="I14" s="42"/>
      <c r="J14" s="42"/>
      <c r="K14" s="42"/>
      <c r="L14" s="42"/>
      <c r="M14" s="42"/>
      <c r="N14" s="42"/>
      <c r="O14" s="42"/>
      <c r="W14" s="42"/>
      <c r="X14" s="42"/>
    </row>
    <row r="15" spans="2:24" ht="15.75" x14ac:dyDescent="0.25">
      <c r="B15" s="33" t="s">
        <v>28</v>
      </c>
      <c r="C15" s="67">
        <f>M$12</f>
        <v>300</v>
      </c>
      <c r="D15" s="3"/>
      <c r="E15" s="3"/>
      <c r="F15" s="3"/>
      <c r="G15" s="3"/>
      <c r="H15" s="42"/>
      <c r="I15" s="42"/>
      <c r="J15" s="42"/>
      <c r="K15" s="42"/>
      <c r="L15" s="42"/>
      <c r="M15" s="42"/>
      <c r="N15" s="42"/>
      <c r="O15" s="42"/>
      <c r="W15" s="42"/>
      <c r="X15" s="42"/>
    </row>
    <row r="16" spans="2: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c r="X18" s="42"/>
    </row>
    <row r="19" spans="2:24" ht="15.75" x14ac:dyDescent="0.25">
      <c r="B19" s="42"/>
      <c r="E19" s="3"/>
      <c r="F19" s="10"/>
      <c r="G19" s="191" t="s">
        <v>3</v>
      </c>
      <c r="H19" s="191"/>
      <c r="I19" s="191"/>
      <c r="J19" s="191"/>
      <c r="K19" s="191"/>
      <c r="L19" s="191"/>
      <c r="M19" s="191"/>
      <c r="N19" s="191"/>
      <c r="O19" s="191"/>
      <c r="P19" s="42"/>
      <c r="Q19" s="42"/>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c r="X20" s="42"/>
    </row>
    <row r="21" spans="2:24"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W22" s="42"/>
      <c r="X22" s="42"/>
    </row>
    <row r="23" spans="2:24"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W23" s="42"/>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W24" s="42"/>
      <c r="X24" s="42"/>
    </row>
    <row r="25" spans="2:24" ht="15.75" x14ac:dyDescent="0.25">
      <c r="B25" s="42"/>
      <c r="E25" s="42"/>
      <c r="F25" s="42"/>
      <c r="G25" s="42"/>
      <c r="H25" s="42"/>
      <c r="I25" s="42"/>
      <c r="J25" s="42"/>
      <c r="K25" s="42"/>
      <c r="L25" s="42"/>
      <c r="M25" s="42"/>
      <c r="N25" s="42"/>
      <c r="O25" s="42"/>
      <c r="R25" s="42"/>
      <c r="S25" s="42"/>
      <c r="W25" s="42"/>
      <c r="X25" s="42"/>
    </row>
    <row r="26" spans="2:24" ht="15.75" customHeight="1" x14ac:dyDescent="0.25">
      <c r="B26" s="42"/>
      <c r="F26" s="3"/>
      <c r="R26" s="42"/>
      <c r="S26" s="42"/>
      <c r="X26" s="42"/>
    </row>
    <row r="27" spans="2:24" ht="15.75" x14ac:dyDescent="0.25">
      <c r="B27" s="42"/>
      <c r="E27" s="184" t="s">
        <v>31</v>
      </c>
      <c r="F27" s="184"/>
      <c r="G27" s="184"/>
      <c r="H27" s="184"/>
      <c r="I27" s="184"/>
      <c r="J27" s="184"/>
      <c r="K27" s="184"/>
      <c r="R27" s="42"/>
      <c r="S27" s="42"/>
      <c r="X27" s="42"/>
    </row>
    <row r="28" spans="2:24" ht="15.75" x14ac:dyDescent="0.25">
      <c r="B28" s="42"/>
      <c r="E28" s="10"/>
      <c r="F28" s="10"/>
      <c r="G28" s="181" t="s">
        <v>30</v>
      </c>
      <c r="H28" s="181"/>
      <c r="I28" s="181"/>
      <c r="J28" s="181"/>
      <c r="K28" s="181"/>
      <c r="R28" s="42"/>
      <c r="S28" s="42"/>
      <c r="X28" s="42"/>
    </row>
    <row r="29" spans="2:24" ht="15.75" x14ac:dyDescent="0.25">
      <c r="B29" s="42"/>
      <c r="E29" s="3"/>
      <c r="F29" s="3"/>
      <c r="G29" s="77">
        <f>ROUND(C$8*0.9,2)</f>
        <v>15.75</v>
      </c>
      <c r="H29" s="77">
        <f>ROUND(C$8*0.95,2)</f>
        <v>16.63</v>
      </c>
      <c r="I29" s="22">
        <f>C$8</f>
        <v>17.5</v>
      </c>
      <c r="J29" s="77">
        <f>ROUND(C$8*1.05,2)</f>
        <v>18.38</v>
      </c>
      <c r="K29" s="77">
        <f>ROUND(C$8*1.1,2)</f>
        <v>19.25</v>
      </c>
      <c r="L29" s="42"/>
      <c r="M29" s="68"/>
      <c r="N29" s="69"/>
      <c r="O29" s="68" t="s">
        <v>40</v>
      </c>
      <c r="P29" s="42"/>
      <c r="Q29" s="42"/>
      <c r="R29" s="3"/>
      <c r="S29" s="3"/>
      <c r="X29" s="42"/>
    </row>
    <row r="30" spans="2:24" ht="15.75" x14ac:dyDescent="0.25">
      <c r="B30" s="42"/>
      <c r="E30" s="7"/>
      <c r="F30" s="7"/>
      <c r="G30" s="16" t="s">
        <v>16</v>
      </c>
      <c r="H30" s="16" t="s">
        <v>17</v>
      </c>
      <c r="I30" s="17" t="s">
        <v>18</v>
      </c>
      <c r="J30" s="16" t="s">
        <v>19</v>
      </c>
      <c r="K30" s="16" t="s">
        <v>20</v>
      </c>
      <c r="L30" s="3"/>
      <c r="M30" s="131"/>
      <c r="N30" s="70"/>
      <c r="O30" s="42" t="s">
        <v>41</v>
      </c>
      <c r="P30" s="3"/>
      <c r="Q30" s="3"/>
      <c r="R30" s="3"/>
      <c r="S30" s="3"/>
      <c r="X30" s="42"/>
    </row>
    <row r="31" spans="2:24"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81">
        <f>MAX(0,C$9-(N$31*C$5))*C$8-C$12</f>
        <v>-1082</v>
      </c>
      <c r="P31" s="3"/>
      <c r="Q31" s="3"/>
      <c r="R31" s="3"/>
      <c r="S31" s="3"/>
      <c r="X31" s="42"/>
    </row>
    <row r="32" spans="2:24" ht="15.75" x14ac:dyDescent="0.25">
      <c r="B32" s="42"/>
      <c r="C32" s="42"/>
      <c r="D32" s="3"/>
      <c r="E32" s="189"/>
      <c r="F32" s="77">
        <v>275</v>
      </c>
      <c r="G32" s="18">
        <f>F$32*G$29*C$5</f>
        <v>43312.5</v>
      </c>
      <c r="H32" s="18">
        <f>F$32*H$29*C$5</f>
        <v>45732.5</v>
      </c>
      <c r="I32" s="19">
        <f>F$32*I$29*C$5</f>
        <v>48125</v>
      </c>
      <c r="J32" s="18">
        <f>F$32*J$29*C$5</f>
        <v>50545</v>
      </c>
      <c r="K32" s="18">
        <f>F$32*K$29*C$5</f>
        <v>52937.5</v>
      </c>
      <c r="L32" s="3"/>
      <c r="M32" s="188"/>
      <c r="N32" s="34">
        <v>275</v>
      </c>
      <c r="O32" s="82">
        <f>MAX(0,C$9-(N$32*C$5))*C$8-C$12</f>
        <v>-1082</v>
      </c>
      <c r="P32" s="3"/>
      <c r="Q32" s="3"/>
      <c r="R32" s="3"/>
      <c r="S32" s="3"/>
      <c r="X32" s="42"/>
    </row>
    <row r="33" spans="2:24" ht="15.75" x14ac:dyDescent="0.25">
      <c r="B33" s="3"/>
      <c r="C33" s="3"/>
      <c r="D33" s="3"/>
      <c r="E33" s="189"/>
      <c r="F33" s="77">
        <v>250</v>
      </c>
      <c r="G33" s="18">
        <f>F$33*G$29*C$5</f>
        <v>39375</v>
      </c>
      <c r="H33" s="18">
        <f>F$33*H$29*C$5</f>
        <v>41575</v>
      </c>
      <c r="I33" s="19">
        <f>F$33*I$29*C$5</f>
        <v>43750</v>
      </c>
      <c r="J33" s="18">
        <f>F$33*J$29*C$5</f>
        <v>45950</v>
      </c>
      <c r="K33" s="18">
        <f>F$33*K$29*C$5</f>
        <v>48125</v>
      </c>
      <c r="L33" s="3"/>
      <c r="M33" s="188"/>
      <c r="N33" s="34">
        <v>250</v>
      </c>
      <c r="O33" s="82">
        <f>MAX(0,C$9-(N$33*C$5))*C$8-C$12</f>
        <v>2418</v>
      </c>
      <c r="P33" s="3"/>
      <c r="Q33" s="3"/>
      <c r="R33" s="3"/>
      <c r="S33" s="3"/>
      <c r="X33" s="42"/>
    </row>
    <row r="34" spans="2:24" ht="15.75" x14ac:dyDescent="0.25">
      <c r="B34" s="3"/>
      <c r="E34" s="189"/>
      <c r="F34" s="77">
        <v>225</v>
      </c>
      <c r="G34" s="18">
        <f>F$34*G$29*C$5</f>
        <v>35437.5</v>
      </c>
      <c r="H34" s="18">
        <f>F$34*H$29*C$5</f>
        <v>37417.5</v>
      </c>
      <c r="I34" s="19">
        <f>F$34*I$29*C$5</f>
        <v>39375</v>
      </c>
      <c r="J34" s="18">
        <f>F$34*J$29*C$5</f>
        <v>41355</v>
      </c>
      <c r="K34" s="18">
        <f>F$34*K$29*C$5</f>
        <v>43312.5</v>
      </c>
      <c r="M34" s="188"/>
      <c r="N34" s="34">
        <v>225</v>
      </c>
      <c r="O34" s="82">
        <f>MAX(0,C$9-(N$34*C$5))*C$8-C$12</f>
        <v>6793</v>
      </c>
      <c r="R34" s="3"/>
      <c r="S34" s="3"/>
      <c r="T34" s="3"/>
      <c r="U34" s="3"/>
      <c r="V34" s="3"/>
      <c r="W34" s="42"/>
      <c r="X34" s="42"/>
    </row>
    <row r="35" spans="2:24" ht="15.75" x14ac:dyDescent="0.25">
      <c r="B35" s="3"/>
      <c r="E35" s="189"/>
      <c r="F35" s="15">
        <v>200</v>
      </c>
      <c r="G35" s="19">
        <f>F$35*G$29*C$5</f>
        <v>31500</v>
      </c>
      <c r="H35" s="19">
        <f>F$35*H$29*C$5</f>
        <v>33260</v>
      </c>
      <c r="I35" s="19">
        <f>F$35*I$29*C$5</f>
        <v>35000</v>
      </c>
      <c r="J35" s="19">
        <f>F$35*J$29*C$5</f>
        <v>36760</v>
      </c>
      <c r="K35" s="19">
        <f>F$35*K$29*C$5</f>
        <v>38500</v>
      </c>
      <c r="M35" s="188"/>
      <c r="N35" s="72">
        <v>200</v>
      </c>
      <c r="O35" s="83">
        <f>MAX(0,C$9-(N$35*C$5))*C$8-C$12</f>
        <v>11168</v>
      </c>
      <c r="R35" s="3"/>
      <c r="S35" s="3"/>
      <c r="T35" s="3"/>
      <c r="U35" s="3"/>
      <c r="V35" s="3"/>
      <c r="W35" s="42"/>
      <c r="X35" s="42"/>
    </row>
    <row r="36" spans="2:24" ht="15.75" x14ac:dyDescent="0.25">
      <c r="B36" s="3"/>
      <c r="E36" s="189"/>
      <c r="F36" s="77">
        <v>175</v>
      </c>
      <c r="G36" s="18">
        <f>F$36*G$29*C$5</f>
        <v>27562.5</v>
      </c>
      <c r="H36" s="18">
        <f>F$36*H$29*C$5</f>
        <v>29102.5</v>
      </c>
      <c r="I36" s="19">
        <f>F$36*I$29*C$5</f>
        <v>30625</v>
      </c>
      <c r="J36" s="18">
        <f>F$36*J$29*C$5</f>
        <v>32165</v>
      </c>
      <c r="K36" s="18">
        <f>F$36*K$29*C$5</f>
        <v>33687.5</v>
      </c>
      <c r="M36" s="188"/>
      <c r="N36" s="34">
        <v>175</v>
      </c>
      <c r="O36" s="82">
        <f>MAX(0,C$9-(N$36*C$5))*C$8-C$12</f>
        <v>15543</v>
      </c>
      <c r="R36" s="3"/>
      <c r="S36" s="42"/>
      <c r="T36" s="42"/>
      <c r="U36" s="42"/>
      <c r="V36" s="3"/>
      <c r="W36" s="42"/>
      <c r="X36" s="42"/>
    </row>
    <row r="37" spans="2:24" ht="15.75" x14ac:dyDescent="0.25">
      <c r="B37" s="3"/>
      <c r="E37" s="189"/>
      <c r="F37" s="15">
        <v>150</v>
      </c>
      <c r="G37" s="19">
        <f>F$37*G$29*C$5</f>
        <v>23625</v>
      </c>
      <c r="H37" s="19">
        <f>F$37*H$29*C$5</f>
        <v>24945</v>
      </c>
      <c r="I37" s="19">
        <f>F$37*I$29*C$5</f>
        <v>26250</v>
      </c>
      <c r="J37" s="19">
        <f>F$37*J$29*C$5</f>
        <v>27570</v>
      </c>
      <c r="K37" s="19">
        <f>F$37*K$29*C$5</f>
        <v>28875</v>
      </c>
      <c r="M37" s="188"/>
      <c r="N37" s="72">
        <v>150</v>
      </c>
      <c r="O37" s="83">
        <f>MAX(0,C$9-(N$37*C$5))*C$8-C$12</f>
        <v>19918</v>
      </c>
      <c r="R37" s="3"/>
      <c r="S37" s="42"/>
      <c r="T37" s="42"/>
      <c r="U37" s="42"/>
      <c r="V37" s="3"/>
      <c r="W37" s="42"/>
      <c r="X37" s="42"/>
    </row>
    <row r="38" spans="2:24" ht="15.75" x14ac:dyDescent="0.25">
      <c r="B38" s="3"/>
      <c r="E38" s="189"/>
      <c r="F38" s="77">
        <v>125</v>
      </c>
      <c r="G38" s="18">
        <f>F$38*G$29*C$5</f>
        <v>19687.5</v>
      </c>
      <c r="H38" s="18">
        <f>F$38*H$29*C$5</f>
        <v>20787.5</v>
      </c>
      <c r="I38" s="19">
        <f>F$38*I$29*C$5</f>
        <v>21875</v>
      </c>
      <c r="J38" s="18">
        <f>F$38*J$29*C$5</f>
        <v>22975</v>
      </c>
      <c r="K38" s="18">
        <f>F$38*K$29*C$5</f>
        <v>24062.5</v>
      </c>
      <c r="M38" s="188"/>
      <c r="N38" s="34">
        <v>125</v>
      </c>
      <c r="O38" s="82">
        <f>MAX(0,C$9-(N$38*C$5))*C$8-C$12</f>
        <v>24293</v>
      </c>
      <c r="R38" s="3"/>
      <c r="S38" s="42"/>
      <c r="T38" s="42"/>
      <c r="U38" s="42"/>
      <c r="V38" s="3"/>
      <c r="W38" s="42"/>
      <c r="X38" s="42"/>
    </row>
    <row r="39" spans="2:24" ht="15.75" x14ac:dyDescent="0.25">
      <c r="B39" s="3"/>
      <c r="E39" s="11" t="s">
        <v>4</v>
      </c>
      <c r="F39" s="23">
        <f>C$16</f>
        <v>120</v>
      </c>
      <c r="G39" s="24">
        <f>F$39*G$29*C$5</f>
        <v>18900</v>
      </c>
      <c r="H39" s="24">
        <f>F$39*H$29*C$5</f>
        <v>19956</v>
      </c>
      <c r="I39" s="24">
        <f>F$39*I$29*C$5</f>
        <v>21000</v>
      </c>
      <c r="J39" s="24">
        <f>F$39*$J29*C$5</f>
        <v>22056</v>
      </c>
      <c r="K39" s="24">
        <f>F$39*K$29*C$5</f>
        <v>23100</v>
      </c>
      <c r="M39" s="142" t="s">
        <v>4</v>
      </c>
      <c r="N39" s="74">
        <f>C$16</f>
        <v>120</v>
      </c>
      <c r="O39" s="85">
        <f>MAX(0,C$9-(N$39*C$5))*C$8-C$12</f>
        <v>25168</v>
      </c>
      <c r="R39" s="3"/>
      <c r="S39" s="42"/>
      <c r="T39" s="42"/>
      <c r="U39" s="42"/>
      <c r="V39" s="3"/>
      <c r="W39" s="42"/>
      <c r="X39" s="42"/>
    </row>
    <row r="40" spans="2:24" ht="15.75" x14ac:dyDescent="0.25">
      <c r="B40" s="3"/>
      <c r="M40" s="76" t="s">
        <v>0</v>
      </c>
      <c r="N40" s="86">
        <f>C$16</f>
        <v>120</v>
      </c>
      <c r="O40" s="87">
        <f>MAX(0,C$13-(N$40*C$5))*F$12-M$12</f>
        <v>5478.0000000000009</v>
      </c>
      <c r="R40" s="3"/>
      <c r="S40" s="42"/>
      <c r="T40" s="42"/>
      <c r="U40" s="42"/>
      <c r="V40" s="3"/>
      <c r="W40" s="42"/>
      <c r="X40" s="42"/>
    </row>
    <row r="41" spans="2:24" ht="15.75" x14ac:dyDescent="0.25">
      <c r="B41" s="3"/>
      <c r="R41" s="3"/>
      <c r="S41" s="42"/>
      <c r="T41" s="42"/>
      <c r="U41" s="42"/>
      <c r="V41" s="3"/>
      <c r="W41" s="42"/>
      <c r="X41" s="42"/>
    </row>
    <row r="42" spans="2:24" ht="15.75" x14ac:dyDescent="0.25">
      <c r="B42" s="3"/>
      <c r="R42" s="3"/>
      <c r="S42" s="42"/>
      <c r="T42" s="42"/>
      <c r="U42" s="42"/>
      <c r="V42" s="3"/>
      <c r="W42" s="42"/>
      <c r="X42" s="42"/>
    </row>
    <row r="43" spans="2:24"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4"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13648</v>
      </c>
      <c r="N47" s="18">
        <f>F$47+O$31</f>
        <v>16288</v>
      </c>
      <c r="O47" s="19">
        <f>G$47+O$31</f>
        <v>18898</v>
      </c>
      <c r="P47" s="18">
        <f>H$47+O$31</f>
        <v>21538</v>
      </c>
      <c r="Q47" s="18">
        <f>I$47+O$31</f>
        <v>24148</v>
      </c>
      <c r="R47" s="3"/>
      <c r="S47" s="3"/>
      <c r="T47" s="3"/>
      <c r="U47" s="3"/>
      <c r="V47" s="3"/>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10590.5</v>
      </c>
      <c r="N48" s="18">
        <f>F$48+O$32</f>
        <v>13010.5</v>
      </c>
      <c r="O48" s="19">
        <f>G$48+O$32</f>
        <v>15403</v>
      </c>
      <c r="P48" s="18">
        <f>H$48+O$32</f>
        <v>17823</v>
      </c>
      <c r="Q48" s="18">
        <f>I$48+O$32</f>
        <v>20215.5</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11033</v>
      </c>
      <c r="N49" s="18">
        <f>F$49+O$33</f>
        <v>13233</v>
      </c>
      <c r="O49" s="19">
        <f>G$49+O$33</f>
        <v>15408</v>
      </c>
      <c r="P49" s="18">
        <f>H$49+O$33</f>
        <v>17608</v>
      </c>
      <c r="Q49" s="18">
        <f>I$49+O$33</f>
        <v>19783</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12350.5</v>
      </c>
      <c r="N50" s="18">
        <f>F$50+O$34</f>
        <v>14330.5</v>
      </c>
      <c r="O50" s="19">
        <f>G$50+O$34</f>
        <v>16288</v>
      </c>
      <c r="P50" s="18">
        <f>H$50+O$34</f>
        <v>18268</v>
      </c>
      <c r="Q50" s="18">
        <f>I$50+O$34</f>
        <v>20225.5</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13668</v>
      </c>
      <c r="N51" s="19">
        <f>F$51+O$35</f>
        <v>15428</v>
      </c>
      <c r="O51" s="19">
        <f>G$51+O$35</f>
        <v>17168</v>
      </c>
      <c r="P51" s="19">
        <f>H$51+O$35</f>
        <v>18928</v>
      </c>
      <c r="Q51" s="19">
        <f>I$51+O$35</f>
        <v>20668</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14985.5</v>
      </c>
      <c r="N52" s="18">
        <f>F$52+O$36</f>
        <v>16525.5</v>
      </c>
      <c r="O52" s="19">
        <f>G$52+O$36</f>
        <v>18048</v>
      </c>
      <c r="P52" s="18">
        <f>H$52+O$36</f>
        <v>19588</v>
      </c>
      <c r="Q52" s="18">
        <f>I$52+O$36</f>
        <v>21110.5</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16303</v>
      </c>
      <c r="N53" s="19">
        <f>F$53+O$37</f>
        <v>17623</v>
      </c>
      <c r="O53" s="19">
        <f>G$53+O$37</f>
        <v>18928</v>
      </c>
      <c r="P53" s="19">
        <f>H$53+O$37</f>
        <v>20248</v>
      </c>
      <c r="Q53" s="19">
        <f>I$53+O$37</f>
        <v>21553</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17620.5</v>
      </c>
      <c r="N54" s="18">
        <f>F$54+O$38</f>
        <v>18720.5</v>
      </c>
      <c r="O54" s="19">
        <f>G$54+O$38</f>
        <v>19808</v>
      </c>
      <c r="P54" s="18">
        <f>H$54+O$38</f>
        <v>20908</v>
      </c>
      <c r="Q54" s="18">
        <f>I$54+O$38</f>
        <v>21995.5</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17884</v>
      </c>
      <c r="N55" s="21">
        <f>F$55+O$39</f>
        <v>18940</v>
      </c>
      <c r="O55" s="21">
        <f>G$55+O$39</f>
        <v>19984</v>
      </c>
      <c r="P55" s="21">
        <f>H$55+O$39</f>
        <v>21040</v>
      </c>
      <c r="Q55" s="21">
        <f>I$55+O$39</f>
        <v>22084</v>
      </c>
      <c r="R55" s="3"/>
      <c r="S55" s="3"/>
      <c r="T55" s="3"/>
      <c r="U55" s="3"/>
      <c r="V55" s="3"/>
    </row>
    <row r="56" spans="2:22" ht="15.75" x14ac:dyDescent="0.25">
      <c r="B56" s="3"/>
      <c r="C56" s="140"/>
      <c r="D56" s="138"/>
      <c r="E56" s="139"/>
      <c r="F56" s="139"/>
      <c r="G56" s="139"/>
      <c r="H56" s="139"/>
      <c r="I56" s="139"/>
      <c r="J56" s="3"/>
      <c r="K56" s="11" t="s">
        <v>0</v>
      </c>
      <c r="L56" s="30">
        <f>C$16</f>
        <v>120</v>
      </c>
      <c r="M56" s="31">
        <f>E$55+O$40</f>
        <v>-1805.9999999999991</v>
      </c>
      <c r="N56" s="31">
        <f>F$55+O$40</f>
        <v>-749.99999999999909</v>
      </c>
      <c r="O56" s="31">
        <f>G$55+O$40</f>
        <v>294.00000000000091</v>
      </c>
      <c r="P56" s="31">
        <f>H$55+O$40</f>
        <v>1350.0000000000009</v>
      </c>
      <c r="Q56" s="31">
        <f>I$55+O$40</f>
        <v>2394.0000000000009</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7A63dxhkqLUMxNMn7VCH5kolU2eUcAhnSDX5dHe3ZgmncPp7otHE+uWDxBcYIVK2qMtyP4WSPoOhQ3y2PgIX7w==" saltValue="NiL9LvLui7+uwdK/ConGiQ==" spinCount="100000" sheet="1" objects="1" scenarios="1"/>
  <mergeCells count="17">
    <mergeCell ref="G28:K28"/>
    <mergeCell ref="C47:C54"/>
    <mergeCell ref="K47:K54"/>
    <mergeCell ref="E31:E38"/>
    <mergeCell ref="M31:M38"/>
    <mergeCell ref="E43:I43"/>
    <mergeCell ref="M43:Q43"/>
    <mergeCell ref="E44:I44"/>
    <mergeCell ref="M44:Q44"/>
    <mergeCell ref="B2:C2"/>
    <mergeCell ref="B3:C3"/>
    <mergeCell ref="G4:M4"/>
    <mergeCell ref="E27:K27"/>
    <mergeCell ref="E5:F5"/>
    <mergeCell ref="G5:M5"/>
    <mergeCell ref="G18:O18"/>
    <mergeCell ref="G19:O19"/>
  </mergeCells>
  <dataValidations count="2">
    <dataValidation type="list" allowBlank="1" showInputMessage="1" showErrorMessage="1" sqref="C7">
      <formula1>P.E.</formula1>
    </dataValidation>
    <dataValidation type="list" allowBlank="1" showInputMessage="1" showErrorMessage="1" sqref="C6">
      <formula1>CLEVEL</formula1>
    </dataValidation>
  </dataValidation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7"/>
  <sheetViews>
    <sheetView zoomScale="120" zoomScaleNormal="120" workbookViewId="0">
      <selection activeCell="S24" sqref="S24"/>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2: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2:24" ht="15.75" x14ac:dyDescent="0.25">
      <c r="B4" s="10" t="s">
        <v>2</v>
      </c>
      <c r="C4" s="39">
        <v>370</v>
      </c>
      <c r="D4" s="42"/>
      <c r="E4" s="43"/>
      <c r="F4" s="43"/>
      <c r="G4" s="183" t="s">
        <v>21</v>
      </c>
      <c r="H4" s="183"/>
      <c r="I4" s="183"/>
      <c r="J4" s="183"/>
      <c r="K4" s="183"/>
      <c r="L4" s="183"/>
      <c r="M4" s="183"/>
      <c r="N4" s="42"/>
      <c r="O4" s="42"/>
      <c r="W4" s="42"/>
      <c r="X4" s="42"/>
    </row>
    <row r="5" spans="2:24" ht="15.75" x14ac:dyDescent="0.25">
      <c r="B5" s="38" t="s">
        <v>23</v>
      </c>
      <c r="C5" s="105">
        <v>10</v>
      </c>
      <c r="D5" s="42"/>
      <c r="E5" s="185" t="s">
        <v>33</v>
      </c>
      <c r="F5" s="186"/>
      <c r="G5" s="181" t="s">
        <v>22</v>
      </c>
      <c r="H5" s="181"/>
      <c r="I5" s="181"/>
      <c r="J5" s="181"/>
      <c r="K5" s="181"/>
      <c r="L5" s="181"/>
      <c r="M5" s="181"/>
      <c r="N5" s="42"/>
      <c r="O5" s="42"/>
      <c r="W5" s="42"/>
      <c r="X5" s="42"/>
    </row>
    <row r="6" spans="2:24" ht="15.75" x14ac:dyDescent="0.25">
      <c r="B6" s="3" t="s">
        <v>5</v>
      </c>
      <c r="C6" s="40">
        <v>0.75</v>
      </c>
      <c r="D6" s="42"/>
      <c r="E6" s="79" t="s">
        <v>32</v>
      </c>
      <c r="F6" s="34" t="s">
        <v>27</v>
      </c>
      <c r="G6" s="89">
        <v>0.75</v>
      </c>
      <c r="H6" s="90">
        <v>0.7</v>
      </c>
      <c r="I6" s="91">
        <v>0.65</v>
      </c>
      <c r="J6" s="91">
        <v>0.6</v>
      </c>
      <c r="K6" s="91">
        <v>0.55000000000000004</v>
      </c>
      <c r="L6" s="91">
        <v>0.5</v>
      </c>
      <c r="M6" s="5" t="s">
        <v>0</v>
      </c>
      <c r="N6" s="42"/>
      <c r="O6" s="42"/>
      <c r="W6" s="42"/>
      <c r="X6" s="42"/>
    </row>
    <row r="7" spans="2:24" ht="15.75" x14ac:dyDescent="0.25">
      <c r="B7" s="3" t="s">
        <v>9</v>
      </c>
      <c r="C7" s="106">
        <v>100</v>
      </c>
      <c r="D7" s="42"/>
      <c r="E7" s="44">
        <v>100</v>
      </c>
      <c r="F7" s="45">
        <v>17.5</v>
      </c>
      <c r="G7" s="8">
        <v>111.2</v>
      </c>
      <c r="H7" s="8">
        <v>75.5</v>
      </c>
      <c r="I7" s="8">
        <v>55.1</v>
      </c>
      <c r="J7" s="8">
        <v>37.1</v>
      </c>
      <c r="K7" s="8">
        <v>28.1</v>
      </c>
      <c r="L7" s="8">
        <v>19.3</v>
      </c>
      <c r="M7" s="46" t="s">
        <v>1</v>
      </c>
      <c r="N7" s="42"/>
      <c r="O7" s="42"/>
      <c r="W7" s="42"/>
      <c r="X7" s="42"/>
    </row>
    <row r="8" spans="2:24" ht="15.75" customHeight="1" x14ac:dyDescent="0.25">
      <c r="B8" s="3" t="s">
        <v>11</v>
      </c>
      <c r="C8" s="61">
        <f>IF(C$7=100,F$7,IF(C$7=95,F$8,IF(C$7=90,F$9,IF(C$7=85,F$10,IF(C$7=80,F$11)))))</f>
        <v>17.5</v>
      </c>
      <c r="D8" s="42"/>
      <c r="E8" s="35">
        <v>95</v>
      </c>
      <c r="F8" s="36">
        <v>16.63</v>
      </c>
      <c r="G8" s="8">
        <v>105.7</v>
      </c>
      <c r="H8" s="8">
        <v>71.7</v>
      </c>
      <c r="I8" s="8">
        <v>52.4</v>
      </c>
      <c r="J8" s="8">
        <v>35.299999999999997</v>
      </c>
      <c r="K8" s="8">
        <v>26.7</v>
      </c>
      <c r="L8" s="8" t="s">
        <v>1</v>
      </c>
      <c r="M8" s="6" t="s">
        <v>1</v>
      </c>
      <c r="N8" s="42"/>
      <c r="O8" s="42"/>
      <c r="W8" s="42"/>
      <c r="X8" s="42"/>
    </row>
    <row r="9" spans="2:24" ht="15.75" x14ac:dyDescent="0.25">
      <c r="B9" s="3" t="s">
        <v>6</v>
      </c>
      <c r="C9" s="62">
        <f>C$4*C$6*C$5</f>
        <v>2775</v>
      </c>
      <c r="D9" s="42"/>
      <c r="E9" s="35">
        <v>90</v>
      </c>
      <c r="F9" s="36">
        <v>15.75</v>
      </c>
      <c r="G9" s="8">
        <v>100.1</v>
      </c>
      <c r="H9" s="8">
        <v>68</v>
      </c>
      <c r="I9" s="8">
        <v>49.6</v>
      </c>
      <c r="J9" s="8">
        <v>33.4</v>
      </c>
      <c r="K9" s="8" t="s">
        <v>1</v>
      </c>
      <c r="L9" s="8" t="s">
        <v>1</v>
      </c>
      <c r="M9" s="6" t="s">
        <v>1</v>
      </c>
      <c r="N9" s="42"/>
      <c r="O9" s="42"/>
      <c r="W9" s="42"/>
      <c r="X9" s="42"/>
    </row>
    <row r="10" spans="2:24" ht="15.75" x14ac:dyDescent="0.25">
      <c r="B10" s="3" t="s">
        <v>25</v>
      </c>
      <c r="C10" s="63">
        <f>C$9*C$8</f>
        <v>48562.5</v>
      </c>
      <c r="D10" s="42"/>
      <c r="E10" s="35">
        <v>85</v>
      </c>
      <c r="F10" s="36">
        <v>14.88</v>
      </c>
      <c r="G10" s="8">
        <v>94.6</v>
      </c>
      <c r="H10" s="8">
        <v>64.2</v>
      </c>
      <c r="I10" s="8">
        <v>46.9</v>
      </c>
      <c r="J10" s="8">
        <v>31.6</v>
      </c>
      <c r="K10" s="8" t="s">
        <v>1</v>
      </c>
      <c r="L10" s="8" t="s">
        <v>1</v>
      </c>
      <c r="M10" s="6" t="s">
        <v>1</v>
      </c>
      <c r="N10" s="42"/>
      <c r="O10" s="42"/>
      <c r="W10" s="42"/>
      <c r="X10" s="42"/>
    </row>
    <row r="11" spans="2: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111.2</v>
      </c>
      <c r="D11" s="42"/>
      <c r="E11" s="35">
        <v>80</v>
      </c>
      <c r="F11" s="36">
        <v>14</v>
      </c>
      <c r="G11" s="8">
        <v>89</v>
      </c>
      <c r="H11" s="8">
        <v>60.4</v>
      </c>
      <c r="I11" s="8">
        <v>44.1</v>
      </c>
      <c r="J11" s="8" t="s">
        <v>1</v>
      </c>
      <c r="K11" s="8" t="s">
        <v>1</v>
      </c>
      <c r="L11" s="8" t="s">
        <v>1</v>
      </c>
      <c r="M11" s="6" t="s">
        <v>1</v>
      </c>
      <c r="N11" s="42"/>
      <c r="O11" s="42"/>
      <c r="W11" s="42"/>
      <c r="X11" s="42"/>
    </row>
    <row r="12" spans="2:24" ht="15.75" x14ac:dyDescent="0.25">
      <c r="B12" s="3" t="s">
        <v>13</v>
      </c>
      <c r="C12" s="65">
        <f>C$11*C$5</f>
        <v>1112</v>
      </c>
      <c r="D12" s="42"/>
      <c r="E12" s="16">
        <v>55</v>
      </c>
      <c r="F12" s="37">
        <v>9.6300000000000008</v>
      </c>
      <c r="G12" s="8" t="s">
        <v>1</v>
      </c>
      <c r="H12" s="8" t="s">
        <v>1</v>
      </c>
      <c r="I12" s="8" t="s">
        <v>1</v>
      </c>
      <c r="J12" s="8" t="s">
        <v>1</v>
      </c>
      <c r="K12" s="8" t="s">
        <v>1</v>
      </c>
      <c r="L12" s="8" t="s">
        <v>1</v>
      </c>
      <c r="M12" s="9">
        <v>300</v>
      </c>
      <c r="N12" s="42"/>
      <c r="O12" s="42"/>
      <c r="W12" s="42"/>
      <c r="X12" s="42"/>
    </row>
    <row r="13" spans="2:24" ht="15.75" x14ac:dyDescent="0.25">
      <c r="B13" s="3" t="s">
        <v>14</v>
      </c>
      <c r="C13" s="63">
        <f>0.5*C$4*C$5</f>
        <v>1850</v>
      </c>
      <c r="D13" s="3"/>
      <c r="E13" s="3"/>
      <c r="F13" s="3"/>
      <c r="G13" s="3"/>
      <c r="H13" s="42"/>
      <c r="I13" s="42"/>
      <c r="J13" s="42"/>
      <c r="K13" s="42"/>
      <c r="L13" s="42"/>
      <c r="M13" s="42"/>
      <c r="N13" s="42"/>
      <c r="O13" s="42"/>
      <c r="W13" s="42"/>
      <c r="X13" s="42"/>
    </row>
    <row r="14" spans="2:24" ht="15.75" x14ac:dyDescent="0.25">
      <c r="B14" s="32" t="s">
        <v>26</v>
      </c>
      <c r="C14" s="66">
        <f>C$13*F$12</f>
        <v>17815.5</v>
      </c>
      <c r="D14" s="3"/>
      <c r="E14" s="3"/>
      <c r="F14" s="3"/>
      <c r="G14" s="3"/>
      <c r="H14" s="42"/>
      <c r="I14" s="42"/>
      <c r="J14" s="42"/>
      <c r="K14" s="42"/>
      <c r="L14" s="42"/>
      <c r="M14" s="42"/>
      <c r="N14" s="42"/>
      <c r="O14" s="42"/>
      <c r="W14" s="42"/>
      <c r="X14" s="42"/>
    </row>
    <row r="15" spans="2:24" ht="15.75" x14ac:dyDescent="0.25">
      <c r="B15" s="33" t="s">
        <v>28</v>
      </c>
      <c r="C15" s="67">
        <f>M$12</f>
        <v>300</v>
      </c>
      <c r="D15" s="3"/>
      <c r="E15" s="3"/>
      <c r="F15" s="3"/>
      <c r="G15" s="3"/>
      <c r="H15" s="42"/>
      <c r="I15" s="42"/>
      <c r="J15" s="42"/>
      <c r="K15" s="42"/>
      <c r="L15" s="42"/>
      <c r="M15" s="42"/>
      <c r="N15" s="42"/>
      <c r="O15" s="42"/>
      <c r="W15" s="42"/>
      <c r="X15" s="42"/>
    </row>
    <row r="16" spans="2: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c r="X18" s="42"/>
    </row>
    <row r="19" spans="2:24" ht="15.75" x14ac:dyDescent="0.25">
      <c r="B19" s="42"/>
      <c r="E19" s="3"/>
      <c r="F19" s="10"/>
      <c r="G19" s="191" t="s">
        <v>3</v>
      </c>
      <c r="H19" s="191"/>
      <c r="I19" s="191"/>
      <c r="J19" s="191"/>
      <c r="K19" s="191"/>
      <c r="L19" s="191"/>
      <c r="M19" s="191"/>
      <c r="N19" s="191"/>
      <c r="O19" s="191"/>
      <c r="P19" s="42"/>
      <c r="Q19" s="42"/>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c r="X20" s="42"/>
    </row>
    <row r="21" spans="2:24"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c r="X22" s="42"/>
    </row>
    <row r="23" spans="2:24"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42"/>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T24" s="42"/>
      <c r="U24" s="42"/>
      <c r="V24" s="42"/>
      <c r="W24" s="42"/>
      <c r="X24" s="42"/>
    </row>
    <row r="25" spans="2:24" ht="15.75" x14ac:dyDescent="0.25">
      <c r="B25" s="42"/>
      <c r="F25" s="42"/>
      <c r="R25" s="42"/>
      <c r="S25" s="42"/>
      <c r="T25" s="42"/>
      <c r="U25" s="42"/>
      <c r="V25" s="42"/>
      <c r="W25" s="42"/>
      <c r="X25" s="42"/>
    </row>
    <row r="26" spans="2:24" ht="15.75" customHeight="1" x14ac:dyDescent="0.25">
      <c r="B26" s="42"/>
      <c r="F26" s="3"/>
      <c r="R26" s="42"/>
      <c r="S26" s="42"/>
      <c r="T26" s="42"/>
      <c r="U26" s="42"/>
      <c r="V26" s="42"/>
      <c r="X26" s="42"/>
    </row>
    <row r="27" spans="2:24" ht="15.75" x14ac:dyDescent="0.25">
      <c r="B27" s="42"/>
      <c r="E27" s="184" t="s">
        <v>31</v>
      </c>
      <c r="F27" s="184"/>
      <c r="G27" s="184"/>
      <c r="H27" s="184"/>
      <c r="I27" s="184"/>
      <c r="J27" s="184"/>
      <c r="K27" s="184"/>
      <c r="R27" s="42"/>
      <c r="S27" s="42"/>
      <c r="T27" s="42"/>
      <c r="U27" s="42"/>
      <c r="V27" s="42"/>
      <c r="X27" s="42"/>
    </row>
    <row r="28" spans="2:24" ht="15.75" x14ac:dyDescent="0.25">
      <c r="B28" s="42"/>
      <c r="E28" s="10"/>
      <c r="F28" s="10"/>
      <c r="G28" s="181" t="s">
        <v>30</v>
      </c>
      <c r="H28" s="181"/>
      <c r="I28" s="181"/>
      <c r="J28" s="181"/>
      <c r="K28" s="181"/>
      <c r="L28" s="42"/>
      <c r="M28" s="42"/>
      <c r="N28" s="42"/>
      <c r="O28" s="42"/>
      <c r="P28" s="42"/>
      <c r="Q28" s="42"/>
      <c r="R28" s="42"/>
      <c r="S28" s="42"/>
      <c r="T28" s="42"/>
      <c r="U28" s="42"/>
      <c r="V28" s="42"/>
      <c r="X28" s="42"/>
    </row>
    <row r="29" spans="2:24" ht="15.75" x14ac:dyDescent="0.25">
      <c r="B29" s="42"/>
      <c r="E29" s="3"/>
      <c r="F29" s="3"/>
      <c r="G29" s="77">
        <f>ROUND(C$8*0.9,2)</f>
        <v>15.75</v>
      </c>
      <c r="H29" s="77">
        <f>ROUND(C$8*0.95,2)</f>
        <v>16.63</v>
      </c>
      <c r="I29" s="22">
        <f>C$8</f>
        <v>17.5</v>
      </c>
      <c r="J29" s="77">
        <f>ROUND(C$8*1.05,2)</f>
        <v>18.38</v>
      </c>
      <c r="K29" s="77">
        <f>ROUND(C$8*1.1,2)</f>
        <v>19.25</v>
      </c>
      <c r="L29" s="42"/>
      <c r="M29" s="68"/>
      <c r="N29" s="69"/>
      <c r="O29" s="68" t="s">
        <v>40</v>
      </c>
      <c r="P29" s="42"/>
      <c r="Q29" s="42"/>
      <c r="R29" s="3"/>
      <c r="S29" s="3"/>
      <c r="T29" s="3"/>
      <c r="U29" s="3"/>
      <c r="V29" s="3"/>
      <c r="X29" s="42"/>
    </row>
    <row r="30" spans="2:24" ht="15.75" x14ac:dyDescent="0.25">
      <c r="B30" s="42"/>
      <c r="E30" s="7"/>
      <c r="F30" s="7"/>
      <c r="G30" s="16" t="s">
        <v>16</v>
      </c>
      <c r="H30" s="16" t="s">
        <v>17</v>
      </c>
      <c r="I30" s="17" t="s">
        <v>18</v>
      </c>
      <c r="J30" s="16" t="s">
        <v>19</v>
      </c>
      <c r="K30" s="16" t="s">
        <v>20</v>
      </c>
      <c r="L30" s="3"/>
      <c r="M30" s="131"/>
      <c r="N30" s="70"/>
      <c r="O30" s="42" t="s">
        <v>41</v>
      </c>
      <c r="P30" s="3"/>
      <c r="Q30" s="3"/>
      <c r="R30" s="3"/>
      <c r="S30" s="3"/>
      <c r="T30" s="3"/>
      <c r="U30" s="3"/>
      <c r="V30" s="3"/>
      <c r="X30" s="42"/>
    </row>
    <row r="31" spans="2:24"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81">
        <f>MAX(0,C$9-(N$31*C$5))*C$8-C$12</f>
        <v>-1112</v>
      </c>
      <c r="P31" s="3"/>
      <c r="Q31" s="3"/>
      <c r="R31" s="3"/>
      <c r="S31" s="3"/>
      <c r="T31" s="3"/>
      <c r="U31" s="3"/>
      <c r="X31" s="42"/>
    </row>
    <row r="32" spans="2:24" ht="15.75" x14ac:dyDescent="0.25">
      <c r="B32" s="42"/>
      <c r="C32" s="42"/>
      <c r="D32" s="3"/>
      <c r="E32" s="189"/>
      <c r="F32" s="77">
        <v>275</v>
      </c>
      <c r="G32" s="18">
        <f>F$32*G$29*C$5</f>
        <v>43312.5</v>
      </c>
      <c r="H32" s="18">
        <f>F$32*H$29*C$5</f>
        <v>45732.5</v>
      </c>
      <c r="I32" s="19">
        <f>F$32*I$29*C$5</f>
        <v>48125</v>
      </c>
      <c r="J32" s="18">
        <f>F$32*J$29*C$5</f>
        <v>50545</v>
      </c>
      <c r="K32" s="18">
        <f>F$32*K$29*C$5</f>
        <v>52937.5</v>
      </c>
      <c r="L32" s="3"/>
      <c r="M32" s="188"/>
      <c r="N32" s="34">
        <v>275</v>
      </c>
      <c r="O32" s="82">
        <f>MAX(0,C$9-(N$32*C$5))*C$8-C$12</f>
        <v>-674.5</v>
      </c>
      <c r="P32" s="3"/>
      <c r="Q32" s="3"/>
      <c r="R32" s="3"/>
      <c r="S32" s="3"/>
      <c r="T32" s="3"/>
      <c r="U32" s="3"/>
      <c r="V32" s="3"/>
      <c r="X32" s="42"/>
    </row>
    <row r="33" spans="2:24" ht="15.75" x14ac:dyDescent="0.25">
      <c r="B33" s="3"/>
      <c r="C33" s="3"/>
      <c r="D33" s="3"/>
      <c r="E33" s="189"/>
      <c r="F33" s="77">
        <v>250</v>
      </c>
      <c r="G33" s="18">
        <f>F$33*G$29*C$5</f>
        <v>39375</v>
      </c>
      <c r="H33" s="18">
        <f>F$33*H$29*C$5</f>
        <v>41575</v>
      </c>
      <c r="I33" s="19">
        <f>F$33*I$29*C$5</f>
        <v>43750</v>
      </c>
      <c r="J33" s="18">
        <f>F$33*J$29*C$5</f>
        <v>45950</v>
      </c>
      <c r="K33" s="18">
        <f>F$33*K$29*C$5</f>
        <v>48125</v>
      </c>
      <c r="L33" s="3"/>
      <c r="M33" s="188"/>
      <c r="N33" s="34">
        <v>250</v>
      </c>
      <c r="O33" s="82">
        <f>MAX(0,C$9-(N$33*C$5))*C$8-C$12</f>
        <v>3700.5</v>
      </c>
      <c r="P33" s="3"/>
      <c r="Q33" s="3"/>
      <c r="R33" s="3"/>
      <c r="S33" s="3"/>
      <c r="T33" s="3"/>
      <c r="U33" s="3"/>
      <c r="V33" s="3"/>
      <c r="X33" s="42"/>
    </row>
    <row r="34" spans="2:24" ht="15.75" x14ac:dyDescent="0.25">
      <c r="B34" s="3"/>
      <c r="E34" s="189"/>
      <c r="F34" s="77">
        <v>225</v>
      </c>
      <c r="G34" s="18">
        <f>F$34*G$29*C$5</f>
        <v>35437.5</v>
      </c>
      <c r="H34" s="18">
        <f>F$34*H$29*C$5</f>
        <v>37417.5</v>
      </c>
      <c r="I34" s="19">
        <f>F$34*I$29*C$5</f>
        <v>39375</v>
      </c>
      <c r="J34" s="18">
        <f>F$34*J$29*C$5</f>
        <v>41355</v>
      </c>
      <c r="K34" s="18">
        <f>F$34*K$29*C$5</f>
        <v>43312.5</v>
      </c>
      <c r="M34" s="188"/>
      <c r="N34" s="34">
        <v>225</v>
      </c>
      <c r="O34" s="82">
        <f>MAX(0,C$9-(N$34*C$5))*C$8-C$12</f>
        <v>8075.5</v>
      </c>
      <c r="R34" s="3"/>
      <c r="S34" s="3"/>
      <c r="T34" s="3"/>
      <c r="U34" s="3"/>
      <c r="V34" s="3"/>
      <c r="W34" s="42"/>
      <c r="X34" s="42"/>
    </row>
    <row r="35" spans="2:24" ht="15.75" x14ac:dyDescent="0.25">
      <c r="B35" s="3"/>
      <c r="E35" s="189"/>
      <c r="F35" s="15">
        <v>200</v>
      </c>
      <c r="G35" s="19">
        <f>F$35*G$29*C$5</f>
        <v>31500</v>
      </c>
      <c r="H35" s="19">
        <f>F$35*H$29*C$5</f>
        <v>33260</v>
      </c>
      <c r="I35" s="19">
        <f>F$35*I$29*C$5</f>
        <v>35000</v>
      </c>
      <c r="J35" s="19">
        <f>F$35*J$29*C$5</f>
        <v>36760</v>
      </c>
      <c r="K35" s="19">
        <f>F$35*K$29*C$5</f>
        <v>38500</v>
      </c>
      <c r="M35" s="188"/>
      <c r="N35" s="72">
        <v>200</v>
      </c>
      <c r="O35" s="83">
        <f>MAX(0,C$9-(N$35*C$5))*C$8-C$12</f>
        <v>12450.5</v>
      </c>
      <c r="R35" s="3"/>
      <c r="S35" s="3"/>
      <c r="T35" s="3"/>
      <c r="U35" s="3"/>
      <c r="V35" s="3"/>
      <c r="W35" s="42"/>
      <c r="X35" s="42"/>
    </row>
    <row r="36" spans="2:24" ht="15.75" x14ac:dyDescent="0.25">
      <c r="B36" s="3"/>
      <c r="E36" s="189"/>
      <c r="F36" s="77">
        <v>175</v>
      </c>
      <c r="G36" s="18">
        <f>F$36*G$29*C$5</f>
        <v>27562.5</v>
      </c>
      <c r="H36" s="18">
        <f>F$36*H$29*C$5</f>
        <v>29102.5</v>
      </c>
      <c r="I36" s="19">
        <f>F$36*I$29*C$5</f>
        <v>30625</v>
      </c>
      <c r="J36" s="18">
        <f>F$36*J$29*C$5</f>
        <v>32165</v>
      </c>
      <c r="K36" s="18">
        <f>F$36*K$29*C$5</f>
        <v>33687.5</v>
      </c>
      <c r="M36" s="188"/>
      <c r="N36" s="34">
        <v>175</v>
      </c>
      <c r="O36" s="82">
        <f>MAX(0,C$9-(N$36*C$5))*C$8-C$12</f>
        <v>16825.5</v>
      </c>
      <c r="R36" s="3"/>
      <c r="S36" s="42"/>
      <c r="T36" s="42"/>
      <c r="U36" s="42"/>
      <c r="V36" s="3"/>
      <c r="W36" s="42"/>
      <c r="X36" s="42"/>
    </row>
    <row r="37" spans="2:24" ht="15.75" x14ac:dyDescent="0.25">
      <c r="B37" s="3"/>
      <c r="E37" s="189"/>
      <c r="F37" s="15">
        <v>150</v>
      </c>
      <c r="G37" s="19">
        <f>F$37*G$29*C$5</f>
        <v>23625</v>
      </c>
      <c r="H37" s="19">
        <f>F$37*H$29*C$5</f>
        <v>24945</v>
      </c>
      <c r="I37" s="19">
        <f>F$37*I$29*C$5</f>
        <v>26250</v>
      </c>
      <c r="J37" s="19">
        <f>F$37*J$29*C$5</f>
        <v>27570</v>
      </c>
      <c r="K37" s="19">
        <f>F$37*K$29*C$5</f>
        <v>28875</v>
      </c>
      <c r="M37" s="188"/>
      <c r="N37" s="72">
        <v>150</v>
      </c>
      <c r="O37" s="83">
        <f>MAX(0,C$9-(N$37*C$5))*C$8-C$12</f>
        <v>21200.5</v>
      </c>
      <c r="R37" s="3"/>
      <c r="S37" s="42"/>
      <c r="T37" s="42"/>
      <c r="U37" s="42"/>
      <c r="V37" s="3"/>
      <c r="W37" s="42"/>
      <c r="X37" s="42"/>
    </row>
    <row r="38" spans="2:24" ht="15.75" x14ac:dyDescent="0.25">
      <c r="B38" s="3"/>
      <c r="E38" s="189"/>
      <c r="F38" s="77">
        <v>125</v>
      </c>
      <c r="G38" s="18">
        <f>F$38*G$29*C$5</f>
        <v>19687.5</v>
      </c>
      <c r="H38" s="18">
        <f>F$38*H$29*C$5</f>
        <v>20787.5</v>
      </c>
      <c r="I38" s="19">
        <f>F$38*I$29*C$5</f>
        <v>21875</v>
      </c>
      <c r="J38" s="18">
        <f>F$38*J$29*C$5</f>
        <v>22975</v>
      </c>
      <c r="K38" s="18">
        <f>F$38*K$29*C$5</f>
        <v>24062.5</v>
      </c>
      <c r="M38" s="188"/>
      <c r="N38" s="34">
        <v>125</v>
      </c>
      <c r="O38" s="82">
        <f>MAX(0,C$9-(N$38*C$5))*C$8-C$12</f>
        <v>25575.5</v>
      </c>
      <c r="R38" s="3"/>
      <c r="S38" s="42"/>
      <c r="T38" s="42"/>
      <c r="U38" s="42"/>
      <c r="V38" s="3"/>
      <c r="W38" s="42"/>
      <c r="X38" s="42"/>
    </row>
    <row r="39" spans="2:24" ht="15.75" x14ac:dyDescent="0.25">
      <c r="B39" s="3"/>
      <c r="E39" s="11" t="s">
        <v>4</v>
      </c>
      <c r="F39" s="23">
        <f>C$16</f>
        <v>120</v>
      </c>
      <c r="G39" s="24">
        <f>F$39*G$29*C$5</f>
        <v>18900</v>
      </c>
      <c r="H39" s="24">
        <f>F$39*H$29*C$5</f>
        <v>19956</v>
      </c>
      <c r="I39" s="24">
        <f>F$39*I$29*C$5</f>
        <v>21000</v>
      </c>
      <c r="J39" s="24">
        <f>F$39*$J29*C$5</f>
        <v>22056</v>
      </c>
      <c r="K39" s="24">
        <f>F$39*K$29*C$5</f>
        <v>23100</v>
      </c>
      <c r="M39" s="142" t="s">
        <v>4</v>
      </c>
      <c r="N39" s="74">
        <f>C$16</f>
        <v>120</v>
      </c>
      <c r="O39" s="85">
        <f>MAX(0,C$9-(N$39*C$5))*C$8-C$12</f>
        <v>26450.5</v>
      </c>
      <c r="R39" s="3"/>
      <c r="S39" s="42"/>
      <c r="T39" s="42"/>
      <c r="U39" s="42"/>
      <c r="V39" s="3"/>
      <c r="W39" s="42"/>
      <c r="X39" s="42"/>
    </row>
    <row r="40" spans="2:24" ht="15.75" x14ac:dyDescent="0.25">
      <c r="B40" s="3"/>
      <c r="M40" s="76" t="s">
        <v>0</v>
      </c>
      <c r="N40" s="86">
        <f>C$16</f>
        <v>120</v>
      </c>
      <c r="O40" s="87">
        <f>MAX(0,C$13-(N$40*C$5))*F$12-M$12</f>
        <v>5959.5000000000009</v>
      </c>
      <c r="R40" s="3"/>
      <c r="S40" s="42"/>
      <c r="T40" s="42"/>
      <c r="U40" s="42"/>
      <c r="V40" s="3"/>
      <c r="W40" s="42"/>
      <c r="X40" s="42"/>
    </row>
    <row r="41" spans="2:24" ht="15.75" x14ac:dyDescent="0.25">
      <c r="B41" s="3"/>
      <c r="R41" s="3"/>
      <c r="S41" s="42"/>
      <c r="T41" s="42"/>
      <c r="U41" s="42"/>
      <c r="V41" s="3"/>
      <c r="W41" s="42"/>
      <c r="X41" s="42"/>
    </row>
    <row r="42" spans="2:24" ht="15.75" x14ac:dyDescent="0.25">
      <c r="B42" s="3"/>
      <c r="R42" s="3"/>
      <c r="S42" s="42"/>
      <c r="T42" s="42"/>
      <c r="U42" s="42"/>
      <c r="V42" s="3"/>
      <c r="W42" s="42"/>
      <c r="X42" s="42"/>
    </row>
    <row r="43" spans="2:24"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4"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13618</v>
      </c>
      <c r="N47" s="18">
        <f>F$47+O$31</f>
        <v>16258</v>
      </c>
      <c r="O47" s="19">
        <f>G$47+O$31</f>
        <v>18868</v>
      </c>
      <c r="P47" s="18">
        <f>H$47+O$31</f>
        <v>21508</v>
      </c>
      <c r="Q47" s="18">
        <f>I$47+O$31</f>
        <v>24118</v>
      </c>
      <c r="R47" s="3"/>
      <c r="S47" s="3"/>
      <c r="T47" s="3"/>
      <c r="U47" s="3"/>
      <c r="V47" s="3"/>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10998</v>
      </c>
      <c r="N48" s="18">
        <f>F$48+O$32</f>
        <v>13418</v>
      </c>
      <c r="O48" s="19">
        <f>G$48+O$32</f>
        <v>15810.5</v>
      </c>
      <c r="P48" s="18">
        <f>H$48+O$32</f>
        <v>18230.5</v>
      </c>
      <c r="Q48" s="18">
        <f>I$48+O$32</f>
        <v>20623</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12315.5</v>
      </c>
      <c r="N49" s="18">
        <f>F$49+O$33</f>
        <v>14515.5</v>
      </c>
      <c r="O49" s="19">
        <f>G$49+O$33</f>
        <v>16690.5</v>
      </c>
      <c r="P49" s="18">
        <f>H$49+O$33</f>
        <v>18890.5</v>
      </c>
      <c r="Q49" s="18">
        <f>I$49+O$33</f>
        <v>21065.5</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13633</v>
      </c>
      <c r="N50" s="18">
        <f>F$50+O$34</f>
        <v>15613</v>
      </c>
      <c r="O50" s="19">
        <f>G$50+O$34</f>
        <v>17570.5</v>
      </c>
      <c r="P50" s="18">
        <f>H$50+O$34</f>
        <v>19550.5</v>
      </c>
      <c r="Q50" s="18">
        <f>I$50+O$34</f>
        <v>21508</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14950.5</v>
      </c>
      <c r="N51" s="19">
        <f>F$51+O$35</f>
        <v>16710.5</v>
      </c>
      <c r="O51" s="19">
        <f>G$51+O$35</f>
        <v>18450.5</v>
      </c>
      <c r="P51" s="19">
        <f>H$51+O$35</f>
        <v>20210.5</v>
      </c>
      <c r="Q51" s="19">
        <f>I$51+O$35</f>
        <v>21950.5</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16268</v>
      </c>
      <c r="N52" s="18">
        <f>F$52+O$36</f>
        <v>17808</v>
      </c>
      <c r="O52" s="19">
        <f>G$52+O$36</f>
        <v>19330.5</v>
      </c>
      <c r="P52" s="18">
        <f>H$52+O$36</f>
        <v>20870.5</v>
      </c>
      <c r="Q52" s="18">
        <f>I$52+O$36</f>
        <v>22393</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17585.5</v>
      </c>
      <c r="N53" s="19">
        <f>F$53+O$37</f>
        <v>18905.5</v>
      </c>
      <c r="O53" s="19">
        <f>G$53+O$37</f>
        <v>20210.5</v>
      </c>
      <c r="P53" s="19">
        <f>H$53+O$37</f>
        <v>21530.5</v>
      </c>
      <c r="Q53" s="19">
        <f>I$53+O$37</f>
        <v>22835.5</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18903</v>
      </c>
      <c r="N54" s="18">
        <f>F$54+O$38</f>
        <v>20003</v>
      </c>
      <c r="O54" s="19">
        <f>G$54+O$38</f>
        <v>21090.5</v>
      </c>
      <c r="P54" s="18">
        <f>H$54+O$38</f>
        <v>22190.5</v>
      </c>
      <c r="Q54" s="18">
        <f>I$54+O$38</f>
        <v>23278</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19166.5</v>
      </c>
      <c r="N55" s="21">
        <f>F$55+O$39</f>
        <v>20222.5</v>
      </c>
      <c r="O55" s="21">
        <f>G$55+O$39</f>
        <v>21266.5</v>
      </c>
      <c r="P55" s="21">
        <f>H$55+O$39</f>
        <v>22322.5</v>
      </c>
      <c r="Q55" s="21">
        <f>I$55+O$39</f>
        <v>23366.5</v>
      </c>
      <c r="R55" s="3"/>
      <c r="S55" s="3"/>
      <c r="T55" s="3"/>
      <c r="U55" s="3"/>
      <c r="V55" s="3"/>
    </row>
    <row r="56" spans="2:22" ht="15.75" x14ac:dyDescent="0.25">
      <c r="B56" s="3"/>
      <c r="C56" s="140"/>
      <c r="D56" s="138"/>
      <c r="E56" s="139"/>
      <c r="F56" s="139"/>
      <c r="G56" s="139"/>
      <c r="H56" s="139"/>
      <c r="I56" s="139"/>
      <c r="J56" s="3"/>
      <c r="K56" s="11" t="s">
        <v>0</v>
      </c>
      <c r="L56" s="30">
        <f>C$16</f>
        <v>120</v>
      </c>
      <c r="M56" s="31">
        <f>E$55+O$40</f>
        <v>-1324.4999999999991</v>
      </c>
      <c r="N56" s="31">
        <f>F$55+O$40</f>
        <v>-268.49999999999909</v>
      </c>
      <c r="O56" s="31">
        <f>G$55+O$40</f>
        <v>775.50000000000091</v>
      </c>
      <c r="P56" s="31">
        <f>H$55+O$40</f>
        <v>1831.5000000000009</v>
      </c>
      <c r="Q56" s="31">
        <f>I$55+O$40</f>
        <v>2875.5000000000009</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sB966MpVQk3uRn5GOI1rhbz5lgs64EZTVd0HGpUVtlwXuu8TwOhgpwsAv2ECt96TPLf0X6aIloyxNCxAn3ap/A==" saltValue="IXb3/VUpnYdx3YCA0grM6Q==" spinCount="100000" sheet="1" objects="1" scenarios="1"/>
  <mergeCells count="17">
    <mergeCell ref="G28:K28"/>
    <mergeCell ref="C47:C54"/>
    <mergeCell ref="K47:K54"/>
    <mergeCell ref="E31:E38"/>
    <mergeCell ref="M31:M38"/>
    <mergeCell ref="E43:I43"/>
    <mergeCell ref="M43:Q43"/>
    <mergeCell ref="E44:I44"/>
    <mergeCell ref="M44:Q44"/>
    <mergeCell ref="B2:C2"/>
    <mergeCell ref="B3:C3"/>
    <mergeCell ref="G4:M4"/>
    <mergeCell ref="E27:K27"/>
    <mergeCell ref="E5:F5"/>
    <mergeCell ref="G5:M5"/>
    <mergeCell ref="G18:O18"/>
    <mergeCell ref="G19:O19"/>
  </mergeCells>
  <dataValidations count="2">
    <dataValidation type="list" allowBlank="1" showInputMessage="1" showErrorMessage="1" sqref="C6">
      <formula1>CLEVEL</formula1>
    </dataValidation>
    <dataValidation type="list" allowBlank="1" showInputMessage="1" showErrorMessage="1" sqref="C7">
      <formula1>P.E.</formula1>
    </dataValidation>
  </dataValidation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7"/>
  <sheetViews>
    <sheetView zoomScale="120" zoomScaleNormal="120" workbookViewId="0">
      <selection activeCell="Q10" sqref="Q10"/>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2: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2:24" ht="15.75" x14ac:dyDescent="0.25">
      <c r="B4" s="10" t="s">
        <v>2</v>
      </c>
      <c r="C4" s="39">
        <v>380</v>
      </c>
      <c r="D4" s="42"/>
      <c r="E4" s="43"/>
      <c r="F4" s="43"/>
      <c r="G4" s="183" t="s">
        <v>21</v>
      </c>
      <c r="H4" s="183"/>
      <c r="I4" s="183"/>
      <c r="J4" s="183"/>
      <c r="K4" s="183"/>
      <c r="L4" s="183"/>
      <c r="M4" s="183"/>
      <c r="N4" s="42"/>
      <c r="O4" s="42"/>
      <c r="W4" s="42"/>
      <c r="X4" s="42"/>
    </row>
    <row r="5" spans="2:24" ht="15.75" x14ac:dyDescent="0.25">
      <c r="B5" s="38" t="s">
        <v>23</v>
      </c>
      <c r="C5" s="105">
        <v>10</v>
      </c>
      <c r="D5" s="42"/>
      <c r="E5" s="185" t="s">
        <v>33</v>
      </c>
      <c r="F5" s="186"/>
      <c r="G5" s="181" t="s">
        <v>22</v>
      </c>
      <c r="H5" s="181"/>
      <c r="I5" s="181"/>
      <c r="J5" s="181"/>
      <c r="K5" s="181"/>
      <c r="L5" s="181"/>
      <c r="M5" s="181"/>
      <c r="N5" s="42"/>
      <c r="O5" s="42"/>
      <c r="W5" s="42"/>
      <c r="X5" s="42"/>
    </row>
    <row r="6" spans="2:24" ht="15.75" x14ac:dyDescent="0.25">
      <c r="B6" s="3" t="s">
        <v>5</v>
      </c>
      <c r="C6" s="40">
        <v>0.75</v>
      </c>
      <c r="D6" s="42"/>
      <c r="E6" s="79" t="s">
        <v>32</v>
      </c>
      <c r="F6" s="34" t="s">
        <v>27</v>
      </c>
      <c r="G6" s="89">
        <v>0.75</v>
      </c>
      <c r="H6" s="90">
        <v>0.7</v>
      </c>
      <c r="I6" s="91">
        <v>0.65</v>
      </c>
      <c r="J6" s="91">
        <v>0.6</v>
      </c>
      <c r="K6" s="91">
        <v>0.55000000000000004</v>
      </c>
      <c r="L6" s="91">
        <v>0.5</v>
      </c>
      <c r="M6" s="5" t="s">
        <v>0</v>
      </c>
      <c r="N6" s="42"/>
      <c r="O6" s="42"/>
      <c r="W6" s="42"/>
      <c r="X6" s="42"/>
    </row>
    <row r="7" spans="2:24" ht="15.75" x14ac:dyDescent="0.25">
      <c r="B7" s="3" t="s">
        <v>9</v>
      </c>
      <c r="C7" s="106">
        <v>100</v>
      </c>
      <c r="D7" s="42"/>
      <c r="E7" s="44">
        <v>100</v>
      </c>
      <c r="F7" s="45">
        <v>17.5</v>
      </c>
      <c r="G7" s="8">
        <v>114.3</v>
      </c>
      <c r="H7" s="8">
        <v>77.5</v>
      </c>
      <c r="I7" s="8">
        <v>56.6</v>
      </c>
      <c r="J7" s="8">
        <v>38.1</v>
      </c>
      <c r="K7" s="8">
        <v>28.9</v>
      </c>
      <c r="L7" s="8">
        <v>19.899999999999999</v>
      </c>
      <c r="M7" s="46" t="s">
        <v>1</v>
      </c>
      <c r="N7" s="42"/>
      <c r="O7" s="42"/>
      <c r="W7" s="42"/>
      <c r="X7" s="42"/>
    </row>
    <row r="8" spans="2:24" ht="15.75" customHeight="1" x14ac:dyDescent="0.25">
      <c r="B8" s="3" t="s">
        <v>11</v>
      </c>
      <c r="C8" s="61">
        <f>IF(C$7=100,F$7,IF(C$7=95,F$8,IF(C$7=90,F$9,IF(C$7=85,F$10,IF(C$7=80,F$11)))))</f>
        <v>17.5</v>
      </c>
      <c r="D8" s="42"/>
      <c r="E8" s="35">
        <v>95</v>
      </c>
      <c r="F8" s="36">
        <v>16.63</v>
      </c>
      <c r="G8" s="8">
        <v>108.6</v>
      </c>
      <c r="H8" s="8">
        <v>73.7</v>
      </c>
      <c r="I8" s="8">
        <v>53.8</v>
      </c>
      <c r="J8" s="8">
        <v>36.200000000000003</v>
      </c>
      <c r="K8" s="8">
        <v>27.5</v>
      </c>
      <c r="L8" s="8" t="s">
        <v>1</v>
      </c>
      <c r="M8" s="6" t="s">
        <v>1</v>
      </c>
      <c r="N8" s="42"/>
      <c r="O8" s="42"/>
      <c r="W8" s="42"/>
      <c r="X8" s="42"/>
    </row>
    <row r="9" spans="2:24" ht="15.75" x14ac:dyDescent="0.25">
      <c r="B9" s="3" t="s">
        <v>6</v>
      </c>
      <c r="C9" s="62">
        <f>C$4*C$6*C$5</f>
        <v>2850</v>
      </c>
      <c r="D9" s="42"/>
      <c r="E9" s="35">
        <v>90</v>
      </c>
      <c r="F9" s="36">
        <v>15.75</v>
      </c>
      <c r="G9" s="8">
        <v>102.8</v>
      </c>
      <c r="H9" s="8">
        <v>69.8</v>
      </c>
      <c r="I9" s="8">
        <v>51</v>
      </c>
      <c r="J9" s="8">
        <v>34.299999999999997</v>
      </c>
      <c r="K9" s="8" t="s">
        <v>1</v>
      </c>
      <c r="L9" s="8" t="s">
        <v>1</v>
      </c>
      <c r="M9" s="6" t="s">
        <v>1</v>
      </c>
      <c r="N9" s="42"/>
      <c r="O9" s="42"/>
      <c r="W9" s="42"/>
      <c r="X9" s="42"/>
    </row>
    <row r="10" spans="2:24" ht="15.75" x14ac:dyDescent="0.25">
      <c r="B10" s="3" t="s">
        <v>25</v>
      </c>
      <c r="C10" s="63">
        <f>C$9*C$8</f>
        <v>49875</v>
      </c>
      <c r="D10" s="42"/>
      <c r="E10" s="35">
        <v>85</v>
      </c>
      <c r="F10" s="36">
        <v>14.88</v>
      </c>
      <c r="G10" s="8">
        <v>97.2</v>
      </c>
      <c r="H10" s="8">
        <v>65.900000000000006</v>
      </c>
      <c r="I10" s="8">
        <v>48.1</v>
      </c>
      <c r="J10" s="8">
        <v>32.4</v>
      </c>
      <c r="K10" s="8" t="s">
        <v>1</v>
      </c>
      <c r="L10" s="8" t="s">
        <v>1</v>
      </c>
      <c r="M10" s="6" t="s">
        <v>1</v>
      </c>
      <c r="N10" s="42"/>
      <c r="O10" s="42"/>
      <c r="W10" s="42"/>
      <c r="X10" s="42"/>
    </row>
    <row r="11" spans="2: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114.3</v>
      </c>
      <c r="D11" s="42"/>
      <c r="E11" s="35">
        <v>80</v>
      </c>
      <c r="F11" s="36">
        <v>14</v>
      </c>
      <c r="G11" s="8">
        <v>91.4</v>
      </c>
      <c r="H11" s="8">
        <v>62</v>
      </c>
      <c r="I11" s="8">
        <v>45.3</v>
      </c>
      <c r="J11" s="8" t="s">
        <v>1</v>
      </c>
      <c r="K11" s="8" t="s">
        <v>1</v>
      </c>
      <c r="L11" s="8" t="s">
        <v>1</v>
      </c>
      <c r="M11" s="6" t="s">
        <v>1</v>
      </c>
      <c r="N11" s="42"/>
      <c r="O11" s="42"/>
      <c r="W11" s="42"/>
      <c r="X11" s="42"/>
    </row>
    <row r="12" spans="2:24" ht="15.75" x14ac:dyDescent="0.25">
      <c r="B12" s="3" t="s">
        <v>13</v>
      </c>
      <c r="C12" s="65">
        <f>C$11*C$5</f>
        <v>1143</v>
      </c>
      <c r="D12" s="42"/>
      <c r="E12" s="16">
        <v>55</v>
      </c>
      <c r="F12" s="37">
        <v>9.6300000000000008</v>
      </c>
      <c r="G12" s="8" t="s">
        <v>1</v>
      </c>
      <c r="H12" s="8" t="s">
        <v>1</v>
      </c>
      <c r="I12" s="8" t="s">
        <v>1</v>
      </c>
      <c r="J12" s="8" t="s">
        <v>1</v>
      </c>
      <c r="K12" s="8" t="s">
        <v>1</v>
      </c>
      <c r="L12" s="8" t="s">
        <v>1</v>
      </c>
      <c r="M12" s="9">
        <v>300</v>
      </c>
      <c r="N12" s="42"/>
      <c r="O12" s="42"/>
      <c r="W12" s="42"/>
      <c r="X12" s="42"/>
    </row>
    <row r="13" spans="2:24" ht="15.75" x14ac:dyDescent="0.25">
      <c r="B13" s="3" t="s">
        <v>14</v>
      </c>
      <c r="C13" s="63">
        <f>0.5*C$4*C$5</f>
        <v>1900</v>
      </c>
      <c r="D13" s="3"/>
      <c r="E13" s="3"/>
      <c r="F13" s="3"/>
      <c r="G13" s="3"/>
      <c r="H13" s="42"/>
      <c r="I13" s="42"/>
      <c r="J13" s="42"/>
      <c r="K13" s="42"/>
      <c r="L13" s="42"/>
      <c r="M13" s="42"/>
      <c r="N13" s="42"/>
      <c r="O13" s="42"/>
      <c r="W13" s="42"/>
      <c r="X13" s="42"/>
    </row>
    <row r="14" spans="2:24" ht="15.75" x14ac:dyDescent="0.25">
      <c r="B14" s="32" t="s">
        <v>26</v>
      </c>
      <c r="C14" s="66">
        <f>C$13*F$12</f>
        <v>18297</v>
      </c>
      <c r="D14" s="3"/>
      <c r="E14" s="3"/>
      <c r="F14" s="3"/>
      <c r="G14" s="3"/>
      <c r="H14" s="42"/>
      <c r="I14" s="42"/>
      <c r="J14" s="42"/>
      <c r="K14" s="42"/>
      <c r="L14" s="42"/>
      <c r="M14" s="42"/>
      <c r="N14" s="42"/>
      <c r="O14" s="42"/>
      <c r="W14" s="42"/>
      <c r="X14" s="42"/>
    </row>
    <row r="15" spans="2:24" ht="15.75" x14ac:dyDescent="0.25">
      <c r="B15" s="33" t="s">
        <v>28</v>
      </c>
      <c r="C15" s="67">
        <f>M$12</f>
        <v>300</v>
      </c>
      <c r="D15" s="3"/>
      <c r="E15" s="3"/>
      <c r="F15" s="3"/>
      <c r="G15" s="3"/>
      <c r="H15" s="42"/>
      <c r="I15" s="42"/>
      <c r="J15" s="42"/>
      <c r="K15" s="42"/>
      <c r="L15" s="42"/>
      <c r="M15" s="42"/>
      <c r="N15" s="42"/>
      <c r="O15" s="42"/>
      <c r="W15" s="42"/>
      <c r="X15" s="42"/>
    </row>
    <row r="16" spans="2: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c r="X18" s="42"/>
    </row>
    <row r="19" spans="2:24" ht="15.75" x14ac:dyDescent="0.25">
      <c r="B19" s="42"/>
      <c r="E19" s="3"/>
      <c r="F19" s="10"/>
      <c r="G19" s="191" t="s">
        <v>3</v>
      </c>
      <c r="H19" s="191"/>
      <c r="I19" s="191"/>
      <c r="J19" s="191"/>
      <c r="K19" s="191"/>
      <c r="L19" s="191"/>
      <c r="M19" s="191"/>
      <c r="N19" s="191"/>
      <c r="O19" s="191"/>
      <c r="P19" s="42"/>
      <c r="Q19" s="42"/>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c r="X20" s="42"/>
    </row>
    <row r="21" spans="2:24"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V22" s="42"/>
      <c r="W22" s="42"/>
      <c r="X22" s="42"/>
    </row>
    <row r="23" spans="2:24"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V23" s="42"/>
      <c r="W23" s="42"/>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V24" s="42"/>
      <c r="W24" s="42"/>
      <c r="X24" s="42"/>
    </row>
    <row r="25" spans="2:24" ht="15.75" x14ac:dyDescent="0.25">
      <c r="B25" s="42"/>
      <c r="F25" s="42"/>
      <c r="R25" s="42"/>
      <c r="V25" s="42"/>
      <c r="W25" s="42"/>
      <c r="X25" s="42"/>
    </row>
    <row r="26" spans="2:24" ht="15.75" customHeight="1" x14ac:dyDescent="0.25">
      <c r="B26" s="42"/>
      <c r="F26" s="3"/>
      <c r="R26" s="42"/>
      <c r="V26" s="42"/>
      <c r="X26" s="42"/>
    </row>
    <row r="27" spans="2:24" ht="15.75" x14ac:dyDescent="0.25">
      <c r="B27" s="42"/>
      <c r="E27" s="184" t="s">
        <v>31</v>
      </c>
      <c r="F27" s="184"/>
      <c r="G27" s="184"/>
      <c r="H27" s="184"/>
      <c r="I27" s="184"/>
      <c r="J27" s="184"/>
      <c r="K27" s="184"/>
      <c r="R27" s="42"/>
      <c r="V27" s="42"/>
      <c r="X27" s="42"/>
    </row>
    <row r="28" spans="2:24" ht="15.75" x14ac:dyDescent="0.25">
      <c r="B28" s="42"/>
      <c r="E28" s="10"/>
      <c r="F28" s="10"/>
      <c r="G28" s="181" t="s">
        <v>30</v>
      </c>
      <c r="H28" s="181"/>
      <c r="I28" s="181"/>
      <c r="J28" s="181"/>
      <c r="K28" s="181"/>
      <c r="L28" s="42"/>
      <c r="M28" s="42"/>
      <c r="N28" s="42"/>
      <c r="O28" s="42"/>
      <c r="P28" s="42"/>
      <c r="Q28" s="42"/>
      <c r="R28" s="42"/>
      <c r="V28" s="42"/>
      <c r="X28" s="42"/>
    </row>
    <row r="29" spans="2:24" ht="15.75" x14ac:dyDescent="0.25">
      <c r="B29" s="42"/>
      <c r="E29" s="3"/>
      <c r="F29" s="3"/>
      <c r="G29" s="77">
        <f>ROUND(C$8*0.9,2)</f>
        <v>15.75</v>
      </c>
      <c r="H29" s="77">
        <f>ROUND(C$8*0.95,2)</f>
        <v>16.63</v>
      </c>
      <c r="I29" s="22">
        <f>C$8</f>
        <v>17.5</v>
      </c>
      <c r="J29" s="77">
        <f>ROUND(C$8*1.05,2)</f>
        <v>18.38</v>
      </c>
      <c r="K29" s="77">
        <f>ROUND(C$8*1.1,2)</f>
        <v>19.25</v>
      </c>
      <c r="L29" s="42"/>
      <c r="M29" s="68"/>
      <c r="N29" s="69"/>
      <c r="O29" s="68" t="s">
        <v>40</v>
      </c>
      <c r="P29" s="42"/>
      <c r="Q29" s="42"/>
      <c r="R29" s="3"/>
      <c r="V29" s="3"/>
      <c r="X29" s="42"/>
    </row>
    <row r="30" spans="2:24" ht="15.75" x14ac:dyDescent="0.25">
      <c r="B30" s="42"/>
      <c r="E30" s="7"/>
      <c r="F30" s="7"/>
      <c r="G30" s="16" t="s">
        <v>16</v>
      </c>
      <c r="H30" s="16" t="s">
        <v>17</v>
      </c>
      <c r="I30" s="17" t="s">
        <v>18</v>
      </c>
      <c r="J30" s="16" t="s">
        <v>19</v>
      </c>
      <c r="K30" s="16" t="s">
        <v>20</v>
      </c>
      <c r="L30" s="3"/>
      <c r="M30" s="131"/>
      <c r="N30" s="70"/>
      <c r="O30" s="42" t="s">
        <v>41</v>
      </c>
      <c r="P30" s="3"/>
      <c r="Q30" s="3"/>
      <c r="R30" s="3"/>
      <c r="V30" s="3"/>
      <c r="X30" s="42"/>
    </row>
    <row r="31" spans="2:24"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81">
        <f>MAX(0,C$9-(N$31*C$5))*C$8-C$12</f>
        <v>-1143</v>
      </c>
      <c r="P31" s="3"/>
      <c r="Q31" s="3"/>
      <c r="R31" s="3"/>
      <c r="X31" s="42"/>
    </row>
    <row r="32" spans="2:24" ht="15.75" x14ac:dyDescent="0.25">
      <c r="B32" s="42"/>
      <c r="C32" s="42"/>
      <c r="D32" s="3"/>
      <c r="E32" s="189"/>
      <c r="F32" s="77">
        <v>275</v>
      </c>
      <c r="G32" s="18">
        <f>F$32*G$29*C$5</f>
        <v>43312.5</v>
      </c>
      <c r="H32" s="18">
        <f>F$32*H$29*C$5</f>
        <v>45732.5</v>
      </c>
      <c r="I32" s="19">
        <f>F$32*I$29*C$5</f>
        <v>48125</v>
      </c>
      <c r="J32" s="18">
        <f>F$32*J$29*C$5</f>
        <v>50545</v>
      </c>
      <c r="K32" s="18">
        <f>F$32*K$29*C$5</f>
        <v>52937.5</v>
      </c>
      <c r="L32" s="3"/>
      <c r="M32" s="188"/>
      <c r="N32" s="34">
        <v>275</v>
      </c>
      <c r="O32" s="82">
        <f>MAX(0,C$9-(N$32*C$5))*C$8-C$12</f>
        <v>607</v>
      </c>
      <c r="P32" s="3"/>
      <c r="Q32" s="3"/>
      <c r="R32" s="3"/>
      <c r="V32" s="3"/>
      <c r="X32" s="42"/>
    </row>
    <row r="33" spans="2:24" ht="15.75" x14ac:dyDescent="0.25">
      <c r="B33" s="3"/>
      <c r="C33" s="3"/>
      <c r="D33" s="3"/>
      <c r="E33" s="189"/>
      <c r="F33" s="77">
        <v>250</v>
      </c>
      <c r="G33" s="18">
        <f>F$33*G$29*C$5</f>
        <v>39375</v>
      </c>
      <c r="H33" s="18">
        <f>F$33*H$29*C$5</f>
        <v>41575</v>
      </c>
      <c r="I33" s="19">
        <f>F$33*I$29*C$5</f>
        <v>43750</v>
      </c>
      <c r="J33" s="18">
        <f>F$33*J$29*C$5</f>
        <v>45950</v>
      </c>
      <c r="K33" s="18">
        <f>F$33*K$29*C$5</f>
        <v>48125</v>
      </c>
      <c r="L33" s="3"/>
      <c r="M33" s="188"/>
      <c r="N33" s="34">
        <v>250</v>
      </c>
      <c r="O33" s="82">
        <f>MAX(0,C$9-(N$33*C$5))*C$8-C$12</f>
        <v>4982</v>
      </c>
      <c r="P33" s="3"/>
      <c r="Q33" s="3"/>
      <c r="R33" s="3"/>
      <c r="V33" s="3"/>
      <c r="X33" s="42"/>
    </row>
    <row r="34" spans="2:24" ht="15.75" x14ac:dyDescent="0.25">
      <c r="B34" s="3"/>
      <c r="E34" s="189"/>
      <c r="F34" s="77">
        <v>225</v>
      </c>
      <c r="G34" s="18">
        <f>F$34*G$29*C$5</f>
        <v>35437.5</v>
      </c>
      <c r="H34" s="18">
        <f>F$34*H$29*C$5</f>
        <v>37417.5</v>
      </c>
      <c r="I34" s="19">
        <f>F$34*I$29*C$5</f>
        <v>39375</v>
      </c>
      <c r="J34" s="18">
        <f>F$34*J$29*C$5</f>
        <v>41355</v>
      </c>
      <c r="K34" s="18">
        <f>F$34*K$29*C$5</f>
        <v>43312.5</v>
      </c>
      <c r="M34" s="188"/>
      <c r="N34" s="34">
        <v>225</v>
      </c>
      <c r="O34" s="82">
        <f>MAX(0,C$9-(N$34*C$5))*C$8-C$12</f>
        <v>9357</v>
      </c>
      <c r="R34" s="3"/>
      <c r="S34" s="3"/>
      <c r="T34" s="3"/>
      <c r="U34" s="3"/>
      <c r="V34" s="3"/>
      <c r="W34" s="42"/>
      <c r="X34" s="42"/>
    </row>
    <row r="35" spans="2:24" ht="15.75" x14ac:dyDescent="0.25">
      <c r="B35" s="3"/>
      <c r="E35" s="189"/>
      <c r="F35" s="15">
        <v>200</v>
      </c>
      <c r="G35" s="19">
        <f>F$35*G$29*C$5</f>
        <v>31500</v>
      </c>
      <c r="H35" s="19">
        <f>F$35*H$29*C$5</f>
        <v>33260</v>
      </c>
      <c r="I35" s="19">
        <f>F$35*I$29*C$5</f>
        <v>35000</v>
      </c>
      <c r="J35" s="19">
        <f>F$35*J$29*C$5</f>
        <v>36760</v>
      </c>
      <c r="K35" s="19">
        <f>F$35*K$29*C$5</f>
        <v>38500</v>
      </c>
      <c r="M35" s="188"/>
      <c r="N35" s="72">
        <v>200</v>
      </c>
      <c r="O35" s="83">
        <f>MAX(0,C$9-(N$35*C$5))*C$8-C$12</f>
        <v>13732</v>
      </c>
      <c r="R35" s="3"/>
      <c r="S35" s="3"/>
      <c r="T35" s="3"/>
      <c r="U35" s="3"/>
      <c r="V35" s="3"/>
      <c r="W35" s="42"/>
      <c r="X35" s="42"/>
    </row>
    <row r="36" spans="2:24" ht="15.75" x14ac:dyDescent="0.25">
      <c r="B36" s="3"/>
      <c r="E36" s="189"/>
      <c r="F36" s="77">
        <v>175</v>
      </c>
      <c r="G36" s="18">
        <f>F$36*G$29*C$5</f>
        <v>27562.5</v>
      </c>
      <c r="H36" s="18">
        <f>F$36*H$29*C$5</f>
        <v>29102.5</v>
      </c>
      <c r="I36" s="19">
        <f>F$36*I$29*C$5</f>
        <v>30625</v>
      </c>
      <c r="J36" s="18">
        <f>F$36*J$29*C$5</f>
        <v>32165</v>
      </c>
      <c r="K36" s="18">
        <f>F$36*K$29*C$5</f>
        <v>33687.5</v>
      </c>
      <c r="M36" s="188"/>
      <c r="N36" s="34">
        <v>175</v>
      </c>
      <c r="O36" s="82">
        <f>MAX(0,C$9-(N$36*C$5))*C$8-C$12</f>
        <v>18107</v>
      </c>
      <c r="R36" s="3"/>
      <c r="S36" s="42"/>
      <c r="T36" s="42"/>
      <c r="U36" s="42"/>
      <c r="V36" s="3"/>
      <c r="W36" s="42"/>
      <c r="X36" s="42"/>
    </row>
    <row r="37" spans="2:24" ht="15.75" x14ac:dyDescent="0.25">
      <c r="B37" s="3"/>
      <c r="E37" s="189"/>
      <c r="F37" s="15">
        <v>150</v>
      </c>
      <c r="G37" s="19">
        <f>F$37*G$29*C$5</f>
        <v>23625</v>
      </c>
      <c r="H37" s="19">
        <f>F$37*H$29*C$5</f>
        <v>24945</v>
      </c>
      <c r="I37" s="19">
        <f>F$37*I$29*C$5</f>
        <v>26250</v>
      </c>
      <c r="J37" s="19">
        <f>F$37*J$29*C$5</f>
        <v>27570</v>
      </c>
      <c r="K37" s="19">
        <f>F$37*K$29*C$5</f>
        <v>28875</v>
      </c>
      <c r="M37" s="188"/>
      <c r="N37" s="72">
        <v>150</v>
      </c>
      <c r="O37" s="83">
        <f>MAX(0,C$9-(N$37*C$5))*C$8-C$12</f>
        <v>22482</v>
      </c>
      <c r="R37" s="3"/>
      <c r="S37" s="42"/>
      <c r="T37" s="42"/>
      <c r="U37" s="42"/>
      <c r="V37" s="3"/>
      <c r="W37" s="42"/>
      <c r="X37" s="42"/>
    </row>
    <row r="38" spans="2:24" ht="15.75" x14ac:dyDescent="0.25">
      <c r="B38" s="3"/>
      <c r="E38" s="189"/>
      <c r="F38" s="77">
        <v>125</v>
      </c>
      <c r="G38" s="18">
        <f>F$38*G$29*C$5</f>
        <v>19687.5</v>
      </c>
      <c r="H38" s="18">
        <f>F$38*H$29*C$5</f>
        <v>20787.5</v>
      </c>
      <c r="I38" s="19">
        <f>F$38*I$29*C$5</f>
        <v>21875</v>
      </c>
      <c r="J38" s="18">
        <f>F$38*J$29*C$5</f>
        <v>22975</v>
      </c>
      <c r="K38" s="18">
        <f>F$38*K$29*C$5</f>
        <v>24062.5</v>
      </c>
      <c r="M38" s="188"/>
      <c r="N38" s="34">
        <v>125</v>
      </c>
      <c r="O38" s="82">
        <f>MAX(0,C$9-(N$38*C$5))*C$8-C$12</f>
        <v>26857</v>
      </c>
      <c r="R38" s="3"/>
      <c r="S38" s="42"/>
      <c r="T38" s="42"/>
      <c r="U38" s="42"/>
      <c r="V38" s="3"/>
      <c r="W38" s="42"/>
      <c r="X38" s="42"/>
    </row>
    <row r="39" spans="2:24" ht="15.75" x14ac:dyDescent="0.25">
      <c r="B39" s="3"/>
      <c r="E39" s="11" t="s">
        <v>4</v>
      </c>
      <c r="F39" s="23">
        <f>C$16</f>
        <v>120</v>
      </c>
      <c r="G39" s="24">
        <f>F$39*G$29*C$5</f>
        <v>18900</v>
      </c>
      <c r="H39" s="24">
        <f>F$39*H$29*C$5</f>
        <v>19956</v>
      </c>
      <c r="I39" s="24">
        <f>F$39*I$29*C$5</f>
        <v>21000</v>
      </c>
      <c r="J39" s="24">
        <f>F$39*$J29*C$5</f>
        <v>22056</v>
      </c>
      <c r="K39" s="24">
        <f>F$39*K$29*C$5</f>
        <v>23100</v>
      </c>
      <c r="M39" s="142" t="s">
        <v>4</v>
      </c>
      <c r="N39" s="74">
        <f>C$16</f>
        <v>120</v>
      </c>
      <c r="O39" s="85">
        <f>MAX(0,C$9-(N$39*C$5))*C$8-C$12</f>
        <v>27732</v>
      </c>
      <c r="R39" s="3"/>
      <c r="S39" s="42"/>
      <c r="T39" s="42"/>
      <c r="U39" s="42"/>
      <c r="V39" s="3"/>
      <c r="W39" s="42"/>
      <c r="X39" s="42"/>
    </row>
    <row r="40" spans="2:24" ht="15.75" x14ac:dyDescent="0.25">
      <c r="B40" s="3"/>
      <c r="M40" s="76" t="s">
        <v>0</v>
      </c>
      <c r="N40" s="86">
        <f>C$16</f>
        <v>120</v>
      </c>
      <c r="O40" s="87">
        <f>MAX(0,C$13-(N$40*C$5))*F$12-M$12</f>
        <v>6441.0000000000009</v>
      </c>
      <c r="R40" s="3"/>
      <c r="S40" s="42"/>
      <c r="T40" s="42"/>
      <c r="U40" s="42"/>
      <c r="V40" s="3"/>
      <c r="W40" s="42"/>
      <c r="X40" s="42"/>
    </row>
    <row r="41" spans="2:24" ht="15.75" x14ac:dyDescent="0.25">
      <c r="B41" s="3"/>
      <c r="R41" s="3"/>
      <c r="S41" s="42"/>
      <c r="T41" s="42"/>
      <c r="U41" s="42"/>
      <c r="V41" s="3"/>
      <c r="W41" s="42"/>
      <c r="X41" s="42"/>
    </row>
    <row r="42" spans="2:24" ht="15.75" x14ac:dyDescent="0.25">
      <c r="B42" s="3"/>
      <c r="R42" s="3"/>
      <c r="S42" s="42"/>
      <c r="T42" s="42"/>
      <c r="U42" s="42"/>
      <c r="V42" s="3"/>
      <c r="W42" s="42"/>
      <c r="X42" s="42"/>
    </row>
    <row r="43" spans="2:24"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4"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13587</v>
      </c>
      <c r="N47" s="18">
        <f>F$47+O$31</f>
        <v>16227</v>
      </c>
      <c r="O47" s="19">
        <f>G$47+O$31</f>
        <v>18837</v>
      </c>
      <c r="P47" s="18">
        <f>H$47+O$31</f>
        <v>21477</v>
      </c>
      <c r="Q47" s="18">
        <f>I$47+O$31</f>
        <v>24087</v>
      </c>
      <c r="R47" s="3"/>
      <c r="S47" s="3"/>
      <c r="T47" s="3"/>
      <c r="U47" s="3"/>
      <c r="V47" s="3"/>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12279.5</v>
      </c>
      <c r="N48" s="18">
        <f>F$48+O$32</f>
        <v>14699.5</v>
      </c>
      <c r="O48" s="19">
        <f>G$48+O$32</f>
        <v>17092</v>
      </c>
      <c r="P48" s="18">
        <f>H$48+O$32</f>
        <v>19512</v>
      </c>
      <c r="Q48" s="18">
        <f>I$48+O$32</f>
        <v>21904.5</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13597</v>
      </c>
      <c r="N49" s="18">
        <f>F$49+O$33</f>
        <v>15797</v>
      </c>
      <c r="O49" s="19">
        <f>G$49+O$33</f>
        <v>17972</v>
      </c>
      <c r="P49" s="18">
        <f>H$49+O$33</f>
        <v>20172</v>
      </c>
      <c r="Q49" s="18">
        <f>I$49+O$33</f>
        <v>22347</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14914.5</v>
      </c>
      <c r="N50" s="18">
        <f>F$50+O$34</f>
        <v>16894.5</v>
      </c>
      <c r="O50" s="19">
        <f>G$50+O$34</f>
        <v>18852</v>
      </c>
      <c r="P50" s="18">
        <f>H$50+O$34</f>
        <v>20832</v>
      </c>
      <c r="Q50" s="18">
        <f>I$50+O$34</f>
        <v>22789.5</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16232</v>
      </c>
      <c r="N51" s="19">
        <f>F$51+O$35</f>
        <v>17992</v>
      </c>
      <c r="O51" s="19">
        <f>G$51+O$35</f>
        <v>19732</v>
      </c>
      <c r="P51" s="19">
        <f>H$51+O$35</f>
        <v>21492</v>
      </c>
      <c r="Q51" s="19">
        <f>I$51+O$35</f>
        <v>23232</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17549.5</v>
      </c>
      <c r="N52" s="18">
        <f>F$52+O$36</f>
        <v>19089.5</v>
      </c>
      <c r="O52" s="19">
        <f>G$52+O$36</f>
        <v>20612</v>
      </c>
      <c r="P52" s="18">
        <f>H$52+O$36</f>
        <v>22152</v>
      </c>
      <c r="Q52" s="18">
        <f>I$52+O$36</f>
        <v>23674.5</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18867</v>
      </c>
      <c r="N53" s="19">
        <f>F$53+O$37</f>
        <v>20187</v>
      </c>
      <c r="O53" s="19">
        <f>G$53+O$37</f>
        <v>21492</v>
      </c>
      <c r="P53" s="19">
        <f>H$53+O$37</f>
        <v>22812</v>
      </c>
      <c r="Q53" s="19">
        <f>I$53+O$37</f>
        <v>24117</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20184.5</v>
      </c>
      <c r="N54" s="18">
        <f>F$54+O$38</f>
        <v>21284.5</v>
      </c>
      <c r="O54" s="19">
        <f>G$54+O$38</f>
        <v>22372</v>
      </c>
      <c r="P54" s="18">
        <f>H$54+O$38</f>
        <v>23472</v>
      </c>
      <c r="Q54" s="18">
        <f>I$54+O$38</f>
        <v>24559.5</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20448</v>
      </c>
      <c r="N55" s="21">
        <f>F$55+O$39</f>
        <v>21504</v>
      </c>
      <c r="O55" s="21">
        <f>G$55+O$39</f>
        <v>22548</v>
      </c>
      <c r="P55" s="21">
        <f>H$55+O$39</f>
        <v>23604</v>
      </c>
      <c r="Q55" s="21">
        <f>I$55+O$39</f>
        <v>24648</v>
      </c>
      <c r="R55" s="3"/>
      <c r="S55" s="3"/>
      <c r="T55" s="3"/>
      <c r="U55" s="3"/>
      <c r="V55" s="3"/>
    </row>
    <row r="56" spans="2:22" ht="15.75" x14ac:dyDescent="0.25">
      <c r="B56" s="3"/>
      <c r="C56" s="140"/>
      <c r="D56" s="138"/>
      <c r="E56" s="139"/>
      <c r="F56" s="139"/>
      <c r="G56" s="139"/>
      <c r="H56" s="139"/>
      <c r="I56" s="139"/>
      <c r="J56" s="3"/>
      <c r="K56" s="11" t="s">
        <v>0</v>
      </c>
      <c r="L56" s="30">
        <f>C$16</f>
        <v>120</v>
      </c>
      <c r="M56" s="31">
        <f>E$55+O$40</f>
        <v>-842.99999999999909</v>
      </c>
      <c r="N56" s="31">
        <f>F$55+O$40</f>
        <v>213.00000000000091</v>
      </c>
      <c r="O56" s="31">
        <f>G$55+O$40</f>
        <v>1257.0000000000009</v>
      </c>
      <c r="P56" s="31">
        <f>H$55+O$40</f>
        <v>2313.0000000000009</v>
      </c>
      <c r="Q56" s="31">
        <f>I$55+O$40</f>
        <v>3357.0000000000009</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IFSMtYLD6nIosA+OInupWT+O6VCUkzXoesxodL2NnCMxBfR0Ogos42VP7BPjGsBol626gcdcclOENj+qf3r8BA==" saltValue="D5TmXyJNAK03Yq5p/xvb9Q==" spinCount="100000" sheet="1" objects="1" scenarios="1"/>
  <mergeCells count="17">
    <mergeCell ref="G28:K28"/>
    <mergeCell ref="C47:C54"/>
    <mergeCell ref="K47:K54"/>
    <mergeCell ref="E31:E38"/>
    <mergeCell ref="M31:M38"/>
    <mergeCell ref="E43:I43"/>
    <mergeCell ref="M43:Q43"/>
    <mergeCell ref="E44:I44"/>
    <mergeCell ref="M44:Q44"/>
    <mergeCell ref="B2:C2"/>
    <mergeCell ref="B3:C3"/>
    <mergeCell ref="G4:M4"/>
    <mergeCell ref="E27:K27"/>
    <mergeCell ref="E5:F5"/>
    <mergeCell ref="G5:M5"/>
    <mergeCell ref="G18:O18"/>
    <mergeCell ref="G19:O19"/>
  </mergeCells>
  <dataValidations count="2">
    <dataValidation type="list" allowBlank="1" showInputMessage="1" showErrorMessage="1" sqref="C7">
      <formula1>P.E.</formula1>
    </dataValidation>
    <dataValidation type="list" allowBlank="1" showInputMessage="1" showErrorMessage="1" sqref="C6">
      <formula1>CLEVEL</formula1>
    </dataValidation>
  </dataValida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7"/>
  <sheetViews>
    <sheetView zoomScale="120" zoomScaleNormal="120" workbookViewId="0">
      <selection activeCell="G21" sqref="G21:O23"/>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2: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2:24" ht="15.75" x14ac:dyDescent="0.25">
      <c r="B4" s="10" t="s">
        <v>2</v>
      </c>
      <c r="C4" s="39">
        <v>390</v>
      </c>
      <c r="D4" s="42"/>
      <c r="E4" s="43"/>
      <c r="F4" s="43"/>
      <c r="G4" s="183" t="s">
        <v>21</v>
      </c>
      <c r="H4" s="183"/>
      <c r="I4" s="183"/>
      <c r="J4" s="183"/>
      <c r="K4" s="183"/>
      <c r="L4" s="183"/>
      <c r="M4" s="183"/>
      <c r="N4" s="42"/>
      <c r="O4" s="42"/>
      <c r="W4" s="42"/>
      <c r="X4" s="42"/>
    </row>
    <row r="5" spans="2:24" ht="15.75" x14ac:dyDescent="0.25">
      <c r="B5" s="38" t="s">
        <v>23</v>
      </c>
      <c r="C5" s="105">
        <v>10</v>
      </c>
      <c r="D5" s="42"/>
      <c r="E5" s="185" t="s">
        <v>33</v>
      </c>
      <c r="F5" s="186"/>
      <c r="G5" s="181" t="s">
        <v>22</v>
      </c>
      <c r="H5" s="181"/>
      <c r="I5" s="181"/>
      <c r="J5" s="181"/>
      <c r="K5" s="181"/>
      <c r="L5" s="181"/>
      <c r="M5" s="181"/>
      <c r="N5" s="42"/>
      <c r="O5" s="42"/>
      <c r="W5" s="42"/>
      <c r="X5" s="42"/>
    </row>
    <row r="6" spans="2:24" ht="15.75" x14ac:dyDescent="0.25">
      <c r="B6" s="3" t="s">
        <v>5</v>
      </c>
      <c r="C6" s="40">
        <v>0.75</v>
      </c>
      <c r="D6" s="42"/>
      <c r="E6" s="79" t="s">
        <v>32</v>
      </c>
      <c r="F6" s="34" t="s">
        <v>27</v>
      </c>
      <c r="G6" s="89">
        <v>0.75</v>
      </c>
      <c r="H6" s="90">
        <v>0.7</v>
      </c>
      <c r="I6" s="91">
        <v>0.65</v>
      </c>
      <c r="J6" s="91">
        <v>0.6</v>
      </c>
      <c r="K6" s="91">
        <v>0.55000000000000004</v>
      </c>
      <c r="L6" s="91">
        <v>0.5</v>
      </c>
      <c r="M6" s="5" t="s">
        <v>0</v>
      </c>
      <c r="N6" s="42"/>
      <c r="O6" s="42"/>
      <c r="W6" s="42"/>
      <c r="X6" s="42"/>
    </row>
    <row r="7" spans="2:24" ht="15.75" x14ac:dyDescent="0.25">
      <c r="B7" s="3" t="s">
        <v>9</v>
      </c>
      <c r="C7" s="106">
        <v>100</v>
      </c>
      <c r="D7" s="42"/>
      <c r="E7" s="44">
        <v>100</v>
      </c>
      <c r="F7" s="45">
        <v>17.5</v>
      </c>
      <c r="G7" s="8">
        <v>117.3</v>
      </c>
      <c r="H7" s="8">
        <v>79.599999999999994</v>
      </c>
      <c r="I7" s="8">
        <v>58.1</v>
      </c>
      <c r="J7" s="8">
        <v>39.1</v>
      </c>
      <c r="K7" s="8">
        <v>29.7</v>
      </c>
      <c r="L7" s="8">
        <v>20.399999999999999</v>
      </c>
      <c r="M7" s="46" t="s">
        <v>1</v>
      </c>
      <c r="N7" s="42"/>
      <c r="O7" s="42"/>
      <c r="W7" s="42"/>
      <c r="X7" s="42"/>
    </row>
    <row r="8" spans="2:24" ht="15.75" customHeight="1" x14ac:dyDescent="0.25">
      <c r="B8" s="3" t="s">
        <v>11</v>
      </c>
      <c r="C8" s="61">
        <f>IF(C$7=100,F$7,IF(C$7=95,F$8,IF(C$7=90,F$9,IF(C$7=85,F$10,IF(C$7=80,F$11)))))</f>
        <v>17.5</v>
      </c>
      <c r="D8" s="42"/>
      <c r="E8" s="35">
        <v>95</v>
      </c>
      <c r="F8" s="36">
        <v>16.63</v>
      </c>
      <c r="G8" s="8">
        <v>111.4</v>
      </c>
      <c r="H8" s="8">
        <v>75.599999999999994</v>
      </c>
      <c r="I8" s="8">
        <v>55.2</v>
      </c>
      <c r="J8" s="8">
        <v>37.200000000000003</v>
      </c>
      <c r="K8" s="8">
        <v>28.2</v>
      </c>
      <c r="L8" s="8" t="s">
        <v>1</v>
      </c>
      <c r="M8" s="6" t="s">
        <v>1</v>
      </c>
      <c r="N8" s="42"/>
      <c r="O8" s="42"/>
      <c r="W8" s="42"/>
      <c r="X8" s="42"/>
    </row>
    <row r="9" spans="2:24" ht="15.75" x14ac:dyDescent="0.25">
      <c r="B9" s="3" t="s">
        <v>6</v>
      </c>
      <c r="C9" s="62">
        <f>C$4*C$6*C$5</f>
        <v>2925</v>
      </c>
      <c r="D9" s="42"/>
      <c r="E9" s="35">
        <v>90</v>
      </c>
      <c r="F9" s="36">
        <v>15.75</v>
      </c>
      <c r="G9" s="8">
        <v>105.5</v>
      </c>
      <c r="H9" s="8">
        <v>71.599999999999994</v>
      </c>
      <c r="I9" s="8">
        <v>52.3</v>
      </c>
      <c r="J9" s="8">
        <v>35.200000000000003</v>
      </c>
      <c r="K9" s="8" t="s">
        <v>1</v>
      </c>
      <c r="L9" s="8" t="s">
        <v>1</v>
      </c>
      <c r="M9" s="6" t="s">
        <v>1</v>
      </c>
      <c r="N9" s="42"/>
      <c r="O9" s="42"/>
      <c r="W9" s="42"/>
      <c r="X9" s="42"/>
    </row>
    <row r="10" spans="2:24" ht="15.75" x14ac:dyDescent="0.25">
      <c r="B10" s="3" t="s">
        <v>25</v>
      </c>
      <c r="C10" s="63">
        <f>C$9*C$8</f>
        <v>51187.5</v>
      </c>
      <c r="D10" s="42"/>
      <c r="E10" s="35">
        <v>85</v>
      </c>
      <c r="F10" s="36">
        <v>14.88</v>
      </c>
      <c r="G10" s="8">
        <v>99.7</v>
      </c>
      <c r="H10" s="8">
        <v>67.7</v>
      </c>
      <c r="I10" s="8">
        <v>49.4</v>
      </c>
      <c r="J10" s="8">
        <v>33.299999999999997</v>
      </c>
      <c r="K10" s="8" t="s">
        <v>1</v>
      </c>
      <c r="L10" s="8" t="s">
        <v>1</v>
      </c>
      <c r="M10" s="6" t="s">
        <v>1</v>
      </c>
      <c r="N10" s="42"/>
      <c r="O10" s="42"/>
      <c r="W10" s="42"/>
      <c r="X10" s="42"/>
    </row>
    <row r="11" spans="2: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117.3</v>
      </c>
      <c r="D11" s="42"/>
      <c r="E11" s="35">
        <v>80</v>
      </c>
      <c r="F11" s="36">
        <v>14</v>
      </c>
      <c r="G11" s="8">
        <v>93.8</v>
      </c>
      <c r="H11" s="8">
        <v>63.7</v>
      </c>
      <c r="I11" s="8">
        <v>46.5</v>
      </c>
      <c r="J11" s="8" t="s">
        <v>1</v>
      </c>
      <c r="K11" s="8" t="s">
        <v>1</v>
      </c>
      <c r="L11" s="8" t="s">
        <v>1</v>
      </c>
      <c r="M11" s="6" t="s">
        <v>1</v>
      </c>
      <c r="N11" s="42"/>
      <c r="O11" s="42"/>
      <c r="W11" s="42"/>
      <c r="X11" s="42"/>
    </row>
    <row r="12" spans="2:24" ht="15.75" x14ac:dyDescent="0.25">
      <c r="B12" s="3" t="s">
        <v>13</v>
      </c>
      <c r="C12" s="65">
        <f>C$11*C$5</f>
        <v>1173</v>
      </c>
      <c r="D12" s="42"/>
      <c r="E12" s="16">
        <v>55</v>
      </c>
      <c r="F12" s="37">
        <v>9.6300000000000008</v>
      </c>
      <c r="G12" s="8" t="s">
        <v>1</v>
      </c>
      <c r="H12" s="8" t="s">
        <v>1</v>
      </c>
      <c r="I12" s="8" t="s">
        <v>1</v>
      </c>
      <c r="J12" s="8" t="s">
        <v>1</v>
      </c>
      <c r="K12" s="8" t="s">
        <v>1</v>
      </c>
      <c r="L12" s="8" t="s">
        <v>1</v>
      </c>
      <c r="M12" s="9">
        <v>300</v>
      </c>
      <c r="N12" s="42"/>
      <c r="O12" s="42"/>
      <c r="W12" s="42"/>
      <c r="X12" s="42"/>
    </row>
    <row r="13" spans="2:24" ht="15.75" x14ac:dyDescent="0.25">
      <c r="B13" s="3" t="s">
        <v>14</v>
      </c>
      <c r="C13" s="63">
        <f>0.5*C$4*C$5</f>
        <v>1950</v>
      </c>
      <c r="D13" s="3"/>
      <c r="E13" s="3"/>
      <c r="F13" s="3"/>
      <c r="G13" s="3"/>
      <c r="H13" s="42"/>
      <c r="I13" s="42"/>
      <c r="J13" s="42"/>
      <c r="K13" s="42"/>
      <c r="L13" s="42"/>
      <c r="M13" s="42"/>
      <c r="N13" s="42"/>
      <c r="O13" s="42"/>
      <c r="W13" s="42"/>
      <c r="X13" s="42"/>
    </row>
    <row r="14" spans="2:24" ht="15.75" x14ac:dyDescent="0.25">
      <c r="B14" s="32" t="s">
        <v>26</v>
      </c>
      <c r="C14" s="66">
        <f>C$13*F$12</f>
        <v>18778.5</v>
      </c>
      <c r="D14" s="3"/>
      <c r="E14" s="3"/>
      <c r="F14" s="3"/>
      <c r="G14" s="3"/>
      <c r="H14" s="42"/>
      <c r="I14" s="42"/>
      <c r="J14" s="42"/>
      <c r="K14" s="42"/>
      <c r="L14" s="42"/>
      <c r="M14" s="42"/>
      <c r="N14" s="42"/>
      <c r="O14" s="42"/>
      <c r="W14" s="42"/>
      <c r="X14" s="42"/>
    </row>
    <row r="15" spans="2:24" ht="15.75" x14ac:dyDescent="0.25">
      <c r="B15" s="33" t="s">
        <v>28</v>
      </c>
      <c r="C15" s="67">
        <f>M$12</f>
        <v>300</v>
      </c>
      <c r="D15" s="3"/>
      <c r="E15" s="3"/>
      <c r="F15" s="3"/>
      <c r="G15" s="3"/>
      <c r="H15" s="42"/>
      <c r="I15" s="42"/>
      <c r="J15" s="42"/>
      <c r="K15" s="42"/>
      <c r="L15" s="42"/>
      <c r="M15" s="42"/>
      <c r="N15" s="42"/>
      <c r="O15" s="42"/>
      <c r="W15" s="42"/>
      <c r="X15" s="42"/>
    </row>
    <row r="16" spans="2: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c r="X18" s="42"/>
    </row>
    <row r="19" spans="2:24" ht="15.75" x14ac:dyDescent="0.25">
      <c r="B19" s="42"/>
      <c r="E19" s="3"/>
      <c r="F19" s="10"/>
      <c r="G19" s="191" t="s">
        <v>3</v>
      </c>
      <c r="H19" s="191"/>
      <c r="I19" s="191"/>
      <c r="J19" s="191"/>
      <c r="K19" s="191"/>
      <c r="L19" s="191"/>
      <c r="M19" s="191"/>
      <c r="N19" s="191"/>
      <c r="O19" s="191"/>
      <c r="P19" s="42"/>
      <c r="Q19" s="42"/>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c r="X20" s="42"/>
    </row>
    <row r="21" spans="2:24"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c r="X22" s="42"/>
    </row>
    <row r="23" spans="2:24"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42"/>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T24" s="42"/>
      <c r="U24" s="42"/>
      <c r="V24" s="42"/>
      <c r="W24" s="42"/>
      <c r="X24" s="42"/>
    </row>
    <row r="25" spans="2:24" ht="15.75" x14ac:dyDescent="0.25">
      <c r="B25" s="42"/>
      <c r="F25" s="42"/>
      <c r="R25" s="42"/>
      <c r="S25" s="42"/>
      <c r="T25" s="42"/>
      <c r="U25" s="42"/>
      <c r="V25" s="42"/>
      <c r="W25" s="42"/>
      <c r="X25" s="42"/>
    </row>
    <row r="26" spans="2:24" ht="15.75" customHeight="1" x14ac:dyDescent="0.25">
      <c r="B26" s="42"/>
      <c r="F26" s="3"/>
      <c r="R26" s="42"/>
      <c r="S26" s="42"/>
      <c r="T26" s="42"/>
      <c r="U26" s="42"/>
      <c r="V26" s="42"/>
      <c r="X26" s="42"/>
    </row>
    <row r="27" spans="2:24" ht="15.75" x14ac:dyDescent="0.25">
      <c r="B27" s="42"/>
      <c r="E27" s="184" t="s">
        <v>31</v>
      </c>
      <c r="F27" s="184"/>
      <c r="G27" s="184"/>
      <c r="H27" s="184"/>
      <c r="I27" s="184"/>
      <c r="J27" s="184"/>
      <c r="K27" s="184"/>
      <c r="R27" s="42"/>
      <c r="S27" s="42"/>
      <c r="T27" s="42"/>
      <c r="U27" s="42"/>
      <c r="V27" s="42"/>
      <c r="X27" s="42"/>
    </row>
    <row r="28" spans="2:24" ht="15.75" x14ac:dyDescent="0.25">
      <c r="B28" s="42"/>
      <c r="E28" s="10"/>
      <c r="F28" s="10"/>
      <c r="G28" s="181" t="s">
        <v>30</v>
      </c>
      <c r="H28" s="181"/>
      <c r="I28" s="181"/>
      <c r="J28" s="181"/>
      <c r="K28" s="181"/>
      <c r="L28" s="42"/>
      <c r="M28" s="42"/>
      <c r="N28" s="42"/>
      <c r="O28" s="42"/>
      <c r="P28" s="42"/>
      <c r="Q28" s="42"/>
      <c r="R28" s="42"/>
      <c r="S28" s="42"/>
      <c r="T28" s="42"/>
      <c r="U28" s="42"/>
      <c r="V28" s="42"/>
      <c r="X28" s="42"/>
    </row>
    <row r="29" spans="2:24" ht="15.75" x14ac:dyDescent="0.25">
      <c r="B29" s="42"/>
      <c r="E29" s="3"/>
      <c r="F29" s="3"/>
      <c r="G29" s="77">
        <f>ROUND(C$8*0.9,2)</f>
        <v>15.75</v>
      </c>
      <c r="H29" s="77">
        <f>ROUND(C$8*0.95,2)</f>
        <v>16.63</v>
      </c>
      <c r="I29" s="22">
        <f>C$8</f>
        <v>17.5</v>
      </c>
      <c r="J29" s="77">
        <f>ROUND(C$8*1.05,2)</f>
        <v>18.38</v>
      </c>
      <c r="K29" s="77">
        <f>ROUND(C$8*1.1,2)</f>
        <v>19.25</v>
      </c>
      <c r="L29" s="42"/>
      <c r="M29" s="68"/>
      <c r="N29" s="69"/>
      <c r="O29" s="68" t="s">
        <v>40</v>
      </c>
      <c r="P29" s="42"/>
      <c r="Q29" s="42"/>
      <c r="R29" s="3"/>
      <c r="S29" s="3"/>
      <c r="T29" s="3"/>
      <c r="U29" s="3"/>
      <c r="V29" s="3"/>
      <c r="X29" s="42"/>
    </row>
    <row r="30" spans="2:24" ht="15.75" x14ac:dyDescent="0.25">
      <c r="B30" s="42"/>
      <c r="E30" s="7"/>
      <c r="F30" s="7"/>
      <c r="G30" s="16" t="s">
        <v>16</v>
      </c>
      <c r="H30" s="16" t="s">
        <v>17</v>
      </c>
      <c r="I30" s="17" t="s">
        <v>18</v>
      </c>
      <c r="J30" s="16" t="s">
        <v>19</v>
      </c>
      <c r="K30" s="16" t="s">
        <v>20</v>
      </c>
      <c r="L30" s="3"/>
      <c r="M30" s="131"/>
      <c r="N30" s="70"/>
      <c r="O30" s="42" t="s">
        <v>41</v>
      </c>
      <c r="P30" s="3"/>
      <c r="Q30" s="3"/>
      <c r="R30" s="3"/>
      <c r="S30" s="3"/>
      <c r="T30" s="3"/>
      <c r="U30" s="3"/>
      <c r="V30" s="3"/>
      <c r="X30" s="42"/>
    </row>
    <row r="31" spans="2:24"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81">
        <f>MAX(0,C$9-(N$31*C$5))*C$8-C$12</f>
        <v>-1173</v>
      </c>
      <c r="P31" s="3"/>
      <c r="Q31" s="3"/>
      <c r="R31" s="3"/>
      <c r="S31" s="3"/>
      <c r="T31" s="3"/>
      <c r="U31" s="3"/>
      <c r="X31" s="42"/>
    </row>
    <row r="32" spans="2:24" ht="15.75" x14ac:dyDescent="0.25">
      <c r="B32" s="42"/>
      <c r="C32" s="42"/>
      <c r="D32" s="3"/>
      <c r="E32" s="189"/>
      <c r="F32" s="77">
        <v>275</v>
      </c>
      <c r="G32" s="18">
        <f>F$32*G$29*C$5</f>
        <v>43312.5</v>
      </c>
      <c r="H32" s="18">
        <f>F$32*H$29*C$5</f>
        <v>45732.5</v>
      </c>
      <c r="I32" s="19">
        <f>F$32*I$29*C$5</f>
        <v>48125</v>
      </c>
      <c r="J32" s="18">
        <f>F$32*J$29*C$5</f>
        <v>50545</v>
      </c>
      <c r="K32" s="18">
        <f>F$32*K$29*C$5</f>
        <v>52937.5</v>
      </c>
      <c r="L32" s="3"/>
      <c r="M32" s="188"/>
      <c r="N32" s="34">
        <v>275</v>
      </c>
      <c r="O32" s="82">
        <f>MAX(0,C$9-(N$32*C$5))*C$8-C$12</f>
        <v>1889.5</v>
      </c>
      <c r="P32" s="3"/>
      <c r="Q32" s="3"/>
      <c r="R32" s="3"/>
      <c r="S32" s="3"/>
      <c r="T32" s="3"/>
      <c r="U32" s="3"/>
      <c r="V32" s="3"/>
      <c r="X32" s="42"/>
    </row>
    <row r="33" spans="2:24" ht="15.75" x14ac:dyDescent="0.25">
      <c r="B33" s="3"/>
      <c r="C33" s="3"/>
      <c r="D33" s="3"/>
      <c r="E33" s="189"/>
      <c r="F33" s="77">
        <v>250</v>
      </c>
      <c r="G33" s="18">
        <f>F$33*G$29*C$5</f>
        <v>39375</v>
      </c>
      <c r="H33" s="18">
        <f>F$33*H$29*C$5</f>
        <v>41575</v>
      </c>
      <c r="I33" s="19">
        <f>F$33*I$29*C$5</f>
        <v>43750</v>
      </c>
      <c r="J33" s="18">
        <f>F$33*J$29*C$5</f>
        <v>45950</v>
      </c>
      <c r="K33" s="18">
        <f>F$33*K$29*C$5</f>
        <v>48125</v>
      </c>
      <c r="L33" s="3"/>
      <c r="M33" s="188"/>
      <c r="N33" s="34">
        <v>250</v>
      </c>
      <c r="O33" s="82">
        <f>MAX(0,C$9-(N$33*C$5))*C$8-C$12</f>
        <v>6264.5</v>
      </c>
      <c r="P33" s="3"/>
      <c r="Q33" s="3"/>
      <c r="R33" s="3"/>
      <c r="S33" s="3"/>
      <c r="T33" s="3"/>
      <c r="U33" s="3"/>
      <c r="V33" s="3"/>
      <c r="X33" s="42"/>
    </row>
    <row r="34" spans="2:24" ht="15.75" x14ac:dyDescent="0.25">
      <c r="B34" s="3"/>
      <c r="E34" s="189"/>
      <c r="F34" s="77">
        <v>225</v>
      </c>
      <c r="G34" s="18">
        <f>F$34*G$29*C$5</f>
        <v>35437.5</v>
      </c>
      <c r="H34" s="18">
        <f>F$34*H$29*C$5</f>
        <v>37417.5</v>
      </c>
      <c r="I34" s="19">
        <f>F$34*I$29*C$5</f>
        <v>39375</v>
      </c>
      <c r="J34" s="18">
        <f>F$34*J$29*C$5</f>
        <v>41355</v>
      </c>
      <c r="K34" s="18">
        <f>F$34*K$29*C$5</f>
        <v>43312.5</v>
      </c>
      <c r="M34" s="188"/>
      <c r="N34" s="34">
        <v>225</v>
      </c>
      <c r="O34" s="82">
        <f>MAX(0,C$9-(N$34*C$5))*C$8-C$12</f>
        <v>10639.5</v>
      </c>
      <c r="R34" s="3"/>
      <c r="S34" s="3"/>
      <c r="T34" s="3"/>
      <c r="U34" s="3"/>
      <c r="V34" s="3"/>
      <c r="W34" s="42"/>
      <c r="X34" s="42"/>
    </row>
    <row r="35" spans="2:24" ht="15.75" x14ac:dyDescent="0.25">
      <c r="B35" s="3"/>
      <c r="E35" s="189"/>
      <c r="F35" s="15">
        <v>200</v>
      </c>
      <c r="G35" s="19">
        <f>F$35*G$29*C$5</f>
        <v>31500</v>
      </c>
      <c r="H35" s="19">
        <f>F$35*H$29*C$5</f>
        <v>33260</v>
      </c>
      <c r="I35" s="19">
        <f>F$35*I$29*C$5</f>
        <v>35000</v>
      </c>
      <c r="J35" s="19">
        <f>F$35*J$29*C$5</f>
        <v>36760</v>
      </c>
      <c r="K35" s="19">
        <f>F$35*K$29*C$5</f>
        <v>38500</v>
      </c>
      <c r="M35" s="188"/>
      <c r="N35" s="72">
        <v>200</v>
      </c>
      <c r="O35" s="83">
        <f>MAX(0,C$9-(N$35*C$5))*C$8-C$12</f>
        <v>15014.5</v>
      </c>
      <c r="R35" s="3"/>
      <c r="S35" s="3"/>
      <c r="T35" s="3"/>
      <c r="U35" s="3"/>
      <c r="V35" s="3"/>
      <c r="W35" s="42"/>
      <c r="X35" s="42"/>
    </row>
    <row r="36" spans="2:24" ht="15.75" x14ac:dyDescent="0.25">
      <c r="B36" s="3"/>
      <c r="E36" s="189"/>
      <c r="F36" s="77">
        <v>175</v>
      </c>
      <c r="G36" s="18">
        <f>F$36*G$29*C$5</f>
        <v>27562.5</v>
      </c>
      <c r="H36" s="18">
        <f>F$36*H$29*C$5</f>
        <v>29102.5</v>
      </c>
      <c r="I36" s="19">
        <f>F$36*I$29*C$5</f>
        <v>30625</v>
      </c>
      <c r="J36" s="18">
        <f>F$36*J$29*C$5</f>
        <v>32165</v>
      </c>
      <c r="K36" s="18">
        <f>F$36*K$29*C$5</f>
        <v>33687.5</v>
      </c>
      <c r="M36" s="188"/>
      <c r="N36" s="34">
        <v>175</v>
      </c>
      <c r="O36" s="82">
        <f>MAX(0,C$9-(N$36*C$5))*C$8-C$12</f>
        <v>19389.5</v>
      </c>
      <c r="R36" s="3"/>
      <c r="S36" s="42"/>
      <c r="T36" s="42"/>
      <c r="U36" s="42"/>
      <c r="V36" s="3"/>
      <c r="W36" s="42"/>
      <c r="X36" s="42"/>
    </row>
    <row r="37" spans="2:24" ht="15.75" x14ac:dyDescent="0.25">
      <c r="B37" s="3"/>
      <c r="E37" s="189"/>
      <c r="F37" s="15">
        <v>150</v>
      </c>
      <c r="G37" s="19">
        <f>F$37*G$29*C$5</f>
        <v>23625</v>
      </c>
      <c r="H37" s="19">
        <f>F$37*H$29*C$5</f>
        <v>24945</v>
      </c>
      <c r="I37" s="19">
        <f>F$37*I$29*C$5</f>
        <v>26250</v>
      </c>
      <c r="J37" s="19">
        <f>F$37*J$29*C$5</f>
        <v>27570</v>
      </c>
      <c r="K37" s="19">
        <f>F$37*K$29*C$5</f>
        <v>28875</v>
      </c>
      <c r="M37" s="188"/>
      <c r="N37" s="72">
        <v>150</v>
      </c>
      <c r="O37" s="83">
        <f>MAX(0,C$9-(N$37*C$5))*C$8-C$12</f>
        <v>23764.5</v>
      </c>
      <c r="R37" s="3"/>
      <c r="S37" s="42"/>
      <c r="T37" s="42"/>
      <c r="U37" s="42"/>
      <c r="V37" s="3"/>
      <c r="W37" s="42"/>
      <c r="X37" s="42"/>
    </row>
    <row r="38" spans="2:24" ht="15.75" x14ac:dyDescent="0.25">
      <c r="B38" s="3"/>
      <c r="E38" s="189"/>
      <c r="F38" s="77">
        <v>125</v>
      </c>
      <c r="G38" s="18">
        <f>F$38*G$29*C$5</f>
        <v>19687.5</v>
      </c>
      <c r="H38" s="18">
        <f>F$38*H$29*C$5</f>
        <v>20787.5</v>
      </c>
      <c r="I38" s="19">
        <f>F$38*I$29*C$5</f>
        <v>21875</v>
      </c>
      <c r="J38" s="18">
        <f>F$38*J$29*C$5</f>
        <v>22975</v>
      </c>
      <c r="K38" s="18">
        <f>F$38*K$29*C$5</f>
        <v>24062.5</v>
      </c>
      <c r="M38" s="188"/>
      <c r="N38" s="34">
        <v>125</v>
      </c>
      <c r="O38" s="82">
        <f>MAX(0,C$9-(N$38*C$5))*C$8-C$12</f>
        <v>28139.5</v>
      </c>
      <c r="R38" s="3"/>
      <c r="S38" s="42"/>
      <c r="T38" s="42"/>
      <c r="U38" s="42"/>
      <c r="V38" s="3"/>
      <c r="W38" s="42"/>
      <c r="X38" s="42"/>
    </row>
    <row r="39" spans="2:24" ht="15.75" x14ac:dyDescent="0.25">
      <c r="B39" s="3"/>
      <c r="E39" s="11" t="s">
        <v>4</v>
      </c>
      <c r="F39" s="23">
        <f>C$16</f>
        <v>120</v>
      </c>
      <c r="G39" s="24">
        <f>F$39*G$29*C$5</f>
        <v>18900</v>
      </c>
      <c r="H39" s="24">
        <f>F$39*H$29*C$5</f>
        <v>19956</v>
      </c>
      <c r="I39" s="24">
        <f>F$39*I$29*C$5</f>
        <v>21000</v>
      </c>
      <c r="J39" s="24">
        <f>F$39*$J29*C$5</f>
        <v>22056</v>
      </c>
      <c r="K39" s="24">
        <f>F$39*K$29*C$5</f>
        <v>23100</v>
      </c>
      <c r="M39" s="142" t="s">
        <v>4</v>
      </c>
      <c r="N39" s="74">
        <f>C$16</f>
        <v>120</v>
      </c>
      <c r="O39" s="85">
        <f>MAX(0,C$9-(N$39*C$5))*C$8-C$12</f>
        <v>29014.5</v>
      </c>
      <c r="R39" s="3"/>
      <c r="S39" s="42"/>
      <c r="T39" s="42"/>
      <c r="U39" s="42"/>
      <c r="V39" s="3"/>
      <c r="W39" s="42"/>
      <c r="X39" s="42"/>
    </row>
    <row r="40" spans="2:24" ht="15.75" x14ac:dyDescent="0.25">
      <c r="B40" s="3"/>
      <c r="M40" s="76" t="s">
        <v>0</v>
      </c>
      <c r="N40" s="86">
        <f>C$16</f>
        <v>120</v>
      </c>
      <c r="O40" s="87">
        <f>MAX(0,C$13-(N$40*C$5))*F$12-M$12</f>
        <v>6922.5000000000009</v>
      </c>
      <c r="R40" s="3"/>
      <c r="S40" s="42"/>
      <c r="T40" s="42"/>
      <c r="U40" s="42"/>
      <c r="V40" s="3"/>
      <c r="W40" s="42"/>
      <c r="X40" s="42"/>
    </row>
    <row r="41" spans="2:24" ht="15.75" x14ac:dyDescent="0.25">
      <c r="B41" s="3"/>
      <c r="R41" s="3"/>
      <c r="S41" s="42"/>
      <c r="T41" s="42"/>
      <c r="U41" s="42"/>
      <c r="V41" s="3"/>
      <c r="W41" s="42"/>
      <c r="X41" s="42"/>
    </row>
    <row r="42" spans="2:24" ht="15.75" x14ac:dyDescent="0.25">
      <c r="B42" s="3"/>
      <c r="R42" s="3"/>
      <c r="S42" s="42"/>
      <c r="T42" s="42"/>
      <c r="U42" s="42"/>
      <c r="V42" s="3"/>
      <c r="W42" s="42"/>
      <c r="X42" s="42"/>
    </row>
    <row r="43" spans="2:24"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4"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13557</v>
      </c>
      <c r="N47" s="18">
        <f>F$47+O$31</f>
        <v>16197</v>
      </c>
      <c r="O47" s="19">
        <f>G$47+O$31</f>
        <v>18807</v>
      </c>
      <c r="P47" s="18">
        <f>H$47+O$31</f>
        <v>21447</v>
      </c>
      <c r="Q47" s="18">
        <f>I$47+O$31</f>
        <v>24057</v>
      </c>
      <c r="R47" s="3"/>
      <c r="S47" s="3"/>
      <c r="T47" s="3"/>
      <c r="U47" s="3"/>
      <c r="V47" s="3"/>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13562</v>
      </c>
      <c r="N48" s="18">
        <f>F$48+O$32</f>
        <v>15982</v>
      </c>
      <c r="O48" s="19">
        <f>G$48+O$32</f>
        <v>18374.5</v>
      </c>
      <c r="P48" s="18">
        <f>H$48+O$32</f>
        <v>20794.5</v>
      </c>
      <c r="Q48" s="18">
        <f>I$48+O$32</f>
        <v>23187</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14879.5</v>
      </c>
      <c r="N49" s="18">
        <f>F$49+O$33</f>
        <v>17079.5</v>
      </c>
      <c r="O49" s="19">
        <f>G$49+O$33</f>
        <v>19254.5</v>
      </c>
      <c r="P49" s="18">
        <f>H$49+O$33</f>
        <v>21454.5</v>
      </c>
      <c r="Q49" s="18">
        <f>I$49+O$33</f>
        <v>23629.5</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16197</v>
      </c>
      <c r="N50" s="18">
        <f>F$50+O$34</f>
        <v>18177</v>
      </c>
      <c r="O50" s="19">
        <f>G$50+O$34</f>
        <v>20134.5</v>
      </c>
      <c r="P50" s="18">
        <f>H$50+O$34</f>
        <v>22114.5</v>
      </c>
      <c r="Q50" s="18">
        <f>I$50+O$34</f>
        <v>24072</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17514.5</v>
      </c>
      <c r="N51" s="19">
        <f>F$51+O$35</f>
        <v>19274.5</v>
      </c>
      <c r="O51" s="19">
        <f>G$51+O$35</f>
        <v>21014.5</v>
      </c>
      <c r="P51" s="19">
        <f>H$51+O$35</f>
        <v>22774.5</v>
      </c>
      <c r="Q51" s="19">
        <f>I$51+O$35</f>
        <v>24514.5</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18832</v>
      </c>
      <c r="N52" s="18">
        <f>F$52+O$36</f>
        <v>20372</v>
      </c>
      <c r="O52" s="19">
        <f>G$52+O$36</f>
        <v>21894.5</v>
      </c>
      <c r="P52" s="18">
        <f>H$52+O$36</f>
        <v>23434.5</v>
      </c>
      <c r="Q52" s="18">
        <f>I$52+O$36</f>
        <v>24957</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20149.5</v>
      </c>
      <c r="N53" s="19">
        <f>F$53+O$37</f>
        <v>21469.5</v>
      </c>
      <c r="O53" s="19">
        <f>G$53+O$37</f>
        <v>22774.5</v>
      </c>
      <c r="P53" s="19">
        <f>H$53+O$37</f>
        <v>24094.5</v>
      </c>
      <c r="Q53" s="19">
        <f>I$53+O$37</f>
        <v>25399.5</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21467</v>
      </c>
      <c r="N54" s="18">
        <f>F$54+O$38</f>
        <v>22567</v>
      </c>
      <c r="O54" s="19">
        <f>G$54+O$38</f>
        <v>23654.5</v>
      </c>
      <c r="P54" s="18">
        <f>H$54+O$38</f>
        <v>24754.5</v>
      </c>
      <c r="Q54" s="18">
        <f>I$54+O$38</f>
        <v>25842</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21730.5</v>
      </c>
      <c r="N55" s="21">
        <f>F$55+O$39</f>
        <v>22786.5</v>
      </c>
      <c r="O55" s="21">
        <f>G$55+O$39</f>
        <v>23830.5</v>
      </c>
      <c r="P55" s="21">
        <f>H$55+O$39</f>
        <v>24886.5</v>
      </c>
      <c r="Q55" s="21">
        <f>I$55+O$39</f>
        <v>25930.5</v>
      </c>
      <c r="R55" s="3"/>
      <c r="S55" s="3"/>
      <c r="T55" s="3"/>
      <c r="U55" s="3"/>
      <c r="V55" s="3"/>
    </row>
    <row r="56" spans="2:22" ht="15.75" x14ac:dyDescent="0.25">
      <c r="B56" s="3"/>
      <c r="C56" s="140"/>
      <c r="D56" s="138"/>
      <c r="E56" s="139"/>
      <c r="F56" s="139"/>
      <c r="G56" s="139"/>
      <c r="H56" s="139"/>
      <c r="I56" s="139"/>
      <c r="J56" s="3"/>
      <c r="K56" s="11" t="s">
        <v>0</v>
      </c>
      <c r="L56" s="30">
        <f>C$16</f>
        <v>120</v>
      </c>
      <c r="M56" s="31">
        <f>E$55+O$40</f>
        <v>-361.49999999999909</v>
      </c>
      <c r="N56" s="31">
        <f>F$55+O$40</f>
        <v>694.50000000000091</v>
      </c>
      <c r="O56" s="31">
        <f>G$55+O$40</f>
        <v>1738.5000000000009</v>
      </c>
      <c r="P56" s="31">
        <f>H$55+O$40</f>
        <v>2794.5000000000009</v>
      </c>
      <c r="Q56" s="31">
        <f>I$55+O$40</f>
        <v>3838.5000000000009</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VF/gDDdnH28GHtwAf7pnasI3XtdA3m85bkfuD5EEexid8MV5QqXRoA/w2LnGgG3G/ElwUzTrPh+uKWzx2T6VAA==" saltValue="sKyCPNLx/qG2eRKAiTnAYg==" spinCount="100000" sheet="1" objects="1" scenarios="1"/>
  <mergeCells count="17">
    <mergeCell ref="G28:K28"/>
    <mergeCell ref="C47:C54"/>
    <mergeCell ref="K47:K54"/>
    <mergeCell ref="E31:E38"/>
    <mergeCell ref="M31:M38"/>
    <mergeCell ref="E43:I43"/>
    <mergeCell ref="M43:Q43"/>
    <mergeCell ref="E44:I44"/>
    <mergeCell ref="M44:Q44"/>
    <mergeCell ref="B2:C2"/>
    <mergeCell ref="B3:C3"/>
    <mergeCell ref="G4:M4"/>
    <mergeCell ref="E27:K27"/>
    <mergeCell ref="E5:F5"/>
    <mergeCell ref="G5:M5"/>
    <mergeCell ref="G18:O18"/>
    <mergeCell ref="G19:O19"/>
  </mergeCells>
  <dataValidations count="2">
    <dataValidation type="list" allowBlank="1" showInputMessage="1" showErrorMessage="1" sqref="C6">
      <formula1>CLEVEL</formula1>
    </dataValidation>
    <dataValidation type="list" allowBlank="1" showInputMessage="1" showErrorMessage="1" sqref="C7">
      <formula1>P.E.</formula1>
    </dataValidation>
  </dataValidation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7"/>
  <sheetViews>
    <sheetView zoomScale="120" zoomScaleNormal="120" workbookViewId="0">
      <selection activeCell="Q17" sqref="Q17"/>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2: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2:24" ht="15.75" x14ac:dyDescent="0.25">
      <c r="B4" s="10" t="s">
        <v>2</v>
      </c>
      <c r="C4" s="39">
        <v>400</v>
      </c>
      <c r="D4" s="42"/>
      <c r="E4" s="43"/>
      <c r="F4" s="43"/>
      <c r="G4" s="183" t="s">
        <v>21</v>
      </c>
      <c r="H4" s="183"/>
      <c r="I4" s="183"/>
      <c r="J4" s="183"/>
      <c r="K4" s="183"/>
      <c r="L4" s="183"/>
      <c r="M4" s="183"/>
      <c r="N4" s="42"/>
      <c r="O4" s="42"/>
      <c r="W4" s="42"/>
      <c r="X4" s="42"/>
    </row>
    <row r="5" spans="2:24" ht="15.75" x14ac:dyDescent="0.25">
      <c r="B5" s="38" t="s">
        <v>23</v>
      </c>
      <c r="C5" s="105">
        <v>10</v>
      </c>
      <c r="D5" s="42"/>
      <c r="E5" s="185" t="s">
        <v>33</v>
      </c>
      <c r="F5" s="186"/>
      <c r="G5" s="181" t="s">
        <v>22</v>
      </c>
      <c r="H5" s="181"/>
      <c r="I5" s="181"/>
      <c r="J5" s="181"/>
      <c r="K5" s="181"/>
      <c r="L5" s="181"/>
      <c r="M5" s="181"/>
      <c r="N5" s="42"/>
      <c r="O5" s="42"/>
      <c r="W5" s="42"/>
      <c r="X5" s="42"/>
    </row>
    <row r="6" spans="2:24" ht="15.75" x14ac:dyDescent="0.25">
      <c r="B6" s="3" t="s">
        <v>5</v>
      </c>
      <c r="C6" s="40">
        <v>0.75</v>
      </c>
      <c r="D6" s="42"/>
      <c r="E6" s="79" t="s">
        <v>32</v>
      </c>
      <c r="F6" s="34" t="s">
        <v>27</v>
      </c>
      <c r="G6" s="89">
        <v>0.75</v>
      </c>
      <c r="H6" s="90">
        <v>0.7</v>
      </c>
      <c r="I6" s="91">
        <v>0.65</v>
      </c>
      <c r="J6" s="91">
        <v>0.6</v>
      </c>
      <c r="K6" s="91">
        <v>0.55000000000000004</v>
      </c>
      <c r="L6" s="91">
        <v>0.5</v>
      </c>
      <c r="M6" s="5" t="s">
        <v>0</v>
      </c>
      <c r="N6" s="42"/>
      <c r="O6" s="42"/>
      <c r="W6" s="42"/>
      <c r="X6" s="42"/>
    </row>
    <row r="7" spans="2:24" ht="15.75" x14ac:dyDescent="0.25">
      <c r="B7" s="3" t="s">
        <v>9</v>
      </c>
      <c r="C7" s="106">
        <v>100</v>
      </c>
      <c r="D7" s="42"/>
      <c r="E7" s="44">
        <v>100</v>
      </c>
      <c r="F7" s="45">
        <v>17.5</v>
      </c>
      <c r="G7" s="8">
        <v>120.3</v>
      </c>
      <c r="H7" s="8">
        <v>81.599999999999994</v>
      </c>
      <c r="I7" s="8">
        <v>59.6</v>
      </c>
      <c r="J7" s="8">
        <v>40.1</v>
      </c>
      <c r="K7" s="8">
        <v>30.4</v>
      </c>
      <c r="L7" s="8">
        <v>20.9</v>
      </c>
      <c r="M7" s="46" t="s">
        <v>1</v>
      </c>
      <c r="N7" s="42"/>
      <c r="O7" s="42"/>
      <c r="W7" s="42"/>
      <c r="X7" s="42"/>
    </row>
    <row r="8" spans="2:24" ht="15.75" customHeight="1" x14ac:dyDescent="0.25">
      <c r="B8" s="3" t="s">
        <v>11</v>
      </c>
      <c r="C8" s="61">
        <f>IF(C$7=100,F$7,IF(C$7=95,F$8,IF(C$7=90,F$9,IF(C$7=85,F$10,IF(C$7=80,F$11)))))</f>
        <v>17.5</v>
      </c>
      <c r="D8" s="42"/>
      <c r="E8" s="35">
        <v>95</v>
      </c>
      <c r="F8" s="36">
        <v>16.63</v>
      </c>
      <c r="G8" s="8">
        <v>114.3</v>
      </c>
      <c r="H8" s="8">
        <v>77.599999999999994</v>
      </c>
      <c r="I8" s="8">
        <v>56.6</v>
      </c>
      <c r="J8" s="8">
        <v>38.1</v>
      </c>
      <c r="K8" s="8">
        <v>28.9</v>
      </c>
      <c r="L8" s="8" t="s">
        <v>1</v>
      </c>
      <c r="M8" s="6" t="s">
        <v>1</v>
      </c>
      <c r="N8" s="42"/>
      <c r="O8" s="42"/>
      <c r="W8" s="42"/>
      <c r="X8" s="42"/>
    </row>
    <row r="9" spans="2:24" ht="15.75" x14ac:dyDescent="0.25">
      <c r="B9" s="3" t="s">
        <v>6</v>
      </c>
      <c r="C9" s="62">
        <f>C$4*C$6*C$5</f>
        <v>3000</v>
      </c>
      <c r="D9" s="42"/>
      <c r="E9" s="35">
        <v>90</v>
      </c>
      <c r="F9" s="36">
        <v>15.75</v>
      </c>
      <c r="G9" s="8">
        <v>108.2</v>
      </c>
      <c r="H9" s="8">
        <v>73.5</v>
      </c>
      <c r="I9" s="8">
        <v>53.6</v>
      </c>
      <c r="J9" s="8">
        <v>36.1</v>
      </c>
      <c r="K9" s="8" t="s">
        <v>1</v>
      </c>
      <c r="L9" s="8" t="s">
        <v>1</v>
      </c>
      <c r="M9" s="6" t="s">
        <v>1</v>
      </c>
      <c r="N9" s="42"/>
      <c r="O9" s="42"/>
      <c r="W9" s="42"/>
      <c r="X9" s="42"/>
    </row>
    <row r="10" spans="2:24" ht="15.75" x14ac:dyDescent="0.25">
      <c r="B10" s="3" t="s">
        <v>25</v>
      </c>
      <c r="C10" s="63">
        <f>C$9*C$8</f>
        <v>52500</v>
      </c>
      <c r="D10" s="42"/>
      <c r="E10" s="35">
        <v>85</v>
      </c>
      <c r="F10" s="36">
        <v>14.88</v>
      </c>
      <c r="G10" s="8">
        <v>102.2</v>
      </c>
      <c r="H10" s="8">
        <v>69.400000000000006</v>
      </c>
      <c r="I10" s="8">
        <v>50.7</v>
      </c>
      <c r="J10" s="8">
        <v>34.1</v>
      </c>
      <c r="K10" s="8" t="s">
        <v>1</v>
      </c>
      <c r="L10" s="8" t="s">
        <v>1</v>
      </c>
      <c r="M10" s="6" t="s">
        <v>1</v>
      </c>
      <c r="N10" s="42"/>
      <c r="O10" s="42"/>
      <c r="W10" s="42"/>
      <c r="X10" s="42"/>
    </row>
    <row r="11" spans="2: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120.3</v>
      </c>
      <c r="D11" s="42"/>
      <c r="E11" s="35">
        <v>80</v>
      </c>
      <c r="F11" s="36">
        <v>14</v>
      </c>
      <c r="G11" s="8">
        <v>96.2</v>
      </c>
      <c r="H11" s="8">
        <v>65.3</v>
      </c>
      <c r="I11" s="8">
        <v>47.7</v>
      </c>
      <c r="J11" s="8" t="s">
        <v>1</v>
      </c>
      <c r="K11" s="8" t="s">
        <v>1</v>
      </c>
      <c r="L11" s="8" t="s">
        <v>1</v>
      </c>
      <c r="M11" s="6" t="s">
        <v>1</v>
      </c>
      <c r="N11" s="42"/>
      <c r="O11" s="42"/>
      <c r="W11" s="42"/>
      <c r="X11" s="42"/>
    </row>
    <row r="12" spans="2:24" ht="15.75" x14ac:dyDescent="0.25">
      <c r="B12" s="3" t="s">
        <v>13</v>
      </c>
      <c r="C12" s="65">
        <f>C$11*C$5</f>
        <v>1203</v>
      </c>
      <c r="D12" s="42"/>
      <c r="E12" s="16">
        <v>55</v>
      </c>
      <c r="F12" s="37">
        <v>9.6300000000000008</v>
      </c>
      <c r="G12" s="8" t="s">
        <v>1</v>
      </c>
      <c r="H12" s="8" t="s">
        <v>1</v>
      </c>
      <c r="I12" s="8" t="s">
        <v>1</v>
      </c>
      <c r="J12" s="8" t="s">
        <v>1</v>
      </c>
      <c r="K12" s="8" t="s">
        <v>1</v>
      </c>
      <c r="L12" s="8" t="s">
        <v>1</v>
      </c>
      <c r="M12" s="9">
        <v>300</v>
      </c>
      <c r="N12" s="42"/>
      <c r="O12" s="42"/>
      <c r="W12" s="42"/>
      <c r="X12" s="42"/>
    </row>
    <row r="13" spans="2:24" ht="15.75" x14ac:dyDescent="0.25">
      <c r="B13" s="3" t="s">
        <v>14</v>
      </c>
      <c r="C13" s="63">
        <f>0.5*C$4*C$5</f>
        <v>2000</v>
      </c>
      <c r="D13" s="3"/>
      <c r="E13" s="3"/>
      <c r="F13" s="3"/>
      <c r="G13" s="3"/>
      <c r="H13" s="42"/>
      <c r="I13" s="42"/>
      <c r="J13" s="42"/>
      <c r="K13" s="42"/>
      <c r="L13" s="42"/>
      <c r="M13" s="42"/>
      <c r="N13" s="42"/>
      <c r="O13" s="42"/>
      <c r="W13" s="42"/>
      <c r="X13" s="42"/>
    </row>
    <row r="14" spans="2:24" ht="15.75" x14ac:dyDescent="0.25">
      <c r="B14" s="32" t="s">
        <v>26</v>
      </c>
      <c r="C14" s="66">
        <f>C$13*F$12</f>
        <v>19260</v>
      </c>
      <c r="D14" s="3"/>
      <c r="E14" s="3"/>
      <c r="F14" s="3"/>
      <c r="G14" s="3"/>
      <c r="H14" s="42"/>
      <c r="I14" s="42"/>
      <c r="J14" s="42"/>
      <c r="K14" s="42"/>
      <c r="L14" s="42"/>
      <c r="M14" s="42"/>
      <c r="N14" s="42"/>
      <c r="O14" s="42"/>
      <c r="W14" s="42"/>
      <c r="X14" s="42"/>
    </row>
    <row r="15" spans="2:24" ht="15.75" x14ac:dyDescent="0.25">
      <c r="B15" s="33" t="s">
        <v>28</v>
      </c>
      <c r="C15" s="67">
        <f>M$12</f>
        <v>300</v>
      </c>
      <c r="D15" s="3"/>
      <c r="E15" s="3"/>
      <c r="F15" s="3"/>
      <c r="G15" s="3"/>
      <c r="H15" s="42"/>
      <c r="I15" s="42"/>
      <c r="J15" s="42"/>
      <c r="K15" s="42"/>
      <c r="L15" s="42"/>
      <c r="M15" s="42"/>
      <c r="N15" s="42"/>
      <c r="O15" s="42"/>
      <c r="W15" s="42"/>
      <c r="X15" s="42"/>
    </row>
    <row r="16" spans="2: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c r="X18" s="42"/>
    </row>
    <row r="19" spans="2:24" ht="15.75" x14ac:dyDescent="0.25">
      <c r="B19" s="42"/>
      <c r="E19" s="3"/>
      <c r="F19" s="10"/>
      <c r="G19" s="191" t="s">
        <v>3</v>
      </c>
      <c r="H19" s="191"/>
      <c r="I19" s="191"/>
      <c r="J19" s="191"/>
      <c r="K19" s="191"/>
      <c r="L19" s="191"/>
      <c r="M19" s="191"/>
      <c r="N19" s="191"/>
      <c r="O19" s="191"/>
      <c r="P19" s="42"/>
      <c r="Q19" s="42"/>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c r="X20" s="42"/>
    </row>
    <row r="21" spans="2:24"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c r="X22" s="42"/>
    </row>
    <row r="23" spans="2:24"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42"/>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T24" s="42"/>
      <c r="U24" s="42"/>
      <c r="V24" s="42"/>
      <c r="W24" s="42"/>
      <c r="X24" s="42"/>
    </row>
    <row r="25" spans="2:24" ht="15.75" x14ac:dyDescent="0.25">
      <c r="B25" s="42"/>
      <c r="F25" s="42"/>
      <c r="R25" s="42"/>
      <c r="S25" s="42"/>
      <c r="T25" s="42"/>
      <c r="U25" s="42"/>
      <c r="V25" s="42"/>
      <c r="W25" s="42"/>
      <c r="X25" s="42"/>
    </row>
    <row r="26" spans="2:24" ht="15.75" customHeight="1" x14ac:dyDescent="0.25">
      <c r="B26" s="42"/>
      <c r="F26" s="3"/>
      <c r="R26" s="42"/>
      <c r="S26" s="42"/>
      <c r="T26" s="42"/>
      <c r="U26" s="42"/>
      <c r="V26" s="42"/>
      <c r="X26" s="42"/>
    </row>
    <row r="27" spans="2:24" ht="15.75" x14ac:dyDescent="0.25">
      <c r="B27" s="42"/>
      <c r="E27" s="184" t="s">
        <v>31</v>
      </c>
      <c r="F27" s="184"/>
      <c r="G27" s="184"/>
      <c r="H27" s="184"/>
      <c r="I27" s="184"/>
      <c r="J27" s="184"/>
      <c r="K27" s="184"/>
      <c r="R27" s="42"/>
      <c r="S27" s="42"/>
      <c r="T27" s="42"/>
      <c r="U27" s="42"/>
      <c r="V27" s="42"/>
      <c r="X27" s="42"/>
    </row>
    <row r="28" spans="2:24" ht="15.75" x14ac:dyDescent="0.25">
      <c r="B28" s="42"/>
      <c r="E28" s="10"/>
      <c r="F28" s="10"/>
      <c r="G28" s="181" t="s">
        <v>30</v>
      </c>
      <c r="H28" s="181"/>
      <c r="I28" s="181"/>
      <c r="J28" s="181"/>
      <c r="K28" s="181"/>
      <c r="L28" s="42"/>
      <c r="M28" s="42"/>
      <c r="N28" s="42"/>
      <c r="O28" s="42"/>
      <c r="P28" s="42"/>
      <c r="Q28" s="42"/>
      <c r="R28" s="42"/>
      <c r="S28" s="42"/>
      <c r="T28" s="42"/>
      <c r="U28" s="42"/>
      <c r="V28" s="42"/>
      <c r="X28" s="42"/>
    </row>
    <row r="29" spans="2:24" ht="15.75" x14ac:dyDescent="0.25">
      <c r="B29" s="42"/>
      <c r="E29" s="3"/>
      <c r="F29" s="3"/>
      <c r="G29" s="77">
        <f>ROUND(C$8*0.9,2)</f>
        <v>15.75</v>
      </c>
      <c r="H29" s="77">
        <f>ROUND(C$8*0.95,2)</f>
        <v>16.63</v>
      </c>
      <c r="I29" s="22">
        <f>C$8</f>
        <v>17.5</v>
      </c>
      <c r="J29" s="77">
        <f>ROUND(C$8*1.05,2)</f>
        <v>18.38</v>
      </c>
      <c r="K29" s="77">
        <f>ROUND(C$8*1.1,2)</f>
        <v>19.25</v>
      </c>
      <c r="L29" s="42"/>
      <c r="M29" s="68"/>
      <c r="N29" s="69"/>
      <c r="O29" s="68" t="s">
        <v>40</v>
      </c>
      <c r="P29" s="42"/>
      <c r="Q29" s="42"/>
      <c r="R29" s="3"/>
      <c r="S29" s="3"/>
      <c r="T29" s="3"/>
      <c r="U29" s="3"/>
      <c r="V29" s="3"/>
      <c r="X29" s="42"/>
    </row>
    <row r="30" spans="2:24" ht="15.75" x14ac:dyDescent="0.25">
      <c r="B30" s="42"/>
      <c r="E30" s="7"/>
      <c r="F30" s="7"/>
      <c r="G30" s="16" t="s">
        <v>16</v>
      </c>
      <c r="H30" s="16" t="s">
        <v>17</v>
      </c>
      <c r="I30" s="17" t="s">
        <v>18</v>
      </c>
      <c r="J30" s="16" t="s">
        <v>19</v>
      </c>
      <c r="K30" s="16" t="s">
        <v>20</v>
      </c>
      <c r="L30" s="3"/>
      <c r="M30" s="131"/>
      <c r="N30" s="70"/>
      <c r="O30" s="42" t="s">
        <v>41</v>
      </c>
      <c r="P30" s="3"/>
      <c r="Q30" s="3"/>
      <c r="R30" s="3"/>
      <c r="S30" s="3"/>
      <c r="T30" s="3"/>
      <c r="U30" s="3"/>
      <c r="V30" s="3"/>
      <c r="X30" s="42"/>
    </row>
    <row r="31" spans="2:24"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81">
        <f>MAX(0,C$9-(N$31*C$5))*C$8-C$12</f>
        <v>-1203</v>
      </c>
      <c r="P31" s="3"/>
      <c r="Q31" s="3"/>
      <c r="R31" s="3"/>
      <c r="S31" s="3"/>
      <c r="T31" s="3"/>
      <c r="U31" s="3"/>
      <c r="X31" s="42"/>
    </row>
    <row r="32" spans="2:24" ht="15.75" x14ac:dyDescent="0.25">
      <c r="B32" s="42"/>
      <c r="C32" s="42"/>
      <c r="D32" s="3"/>
      <c r="E32" s="189"/>
      <c r="F32" s="77">
        <v>275</v>
      </c>
      <c r="G32" s="18">
        <f>F$32*G$29*C$5</f>
        <v>43312.5</v>
      </c>
      <c r="H32" s="18">
        <f>F$32*H$29*C$5</f>
        <v>45732.5</v>
      </c>
      <c r="I32" s="19">
        <f>F$32*I$29*C$5</f>
        <v>48125</v>
      </c>
      <c r="J32" s="18">
        <f>F$32*J$29*C$5</f>
        <v>50545</v>
      </c>
      <c r="K32" s="18">
        <f>F$32*K$29*C$5</f>
        <v>52937.5</v>
      </c>
      <c r="L32" s="3"/>
      <c r="M32" s="188"/>
      <c r="N32" s="34">
        <v>275</v>
      </c>
      <c r="O32" s="82">
        <f>MAX(0,C$9-(N$32*C$5))*C$8-C$12</f>
        <v>3172</v>
      </c>
      <c r="P32" s="3"/>
      <c r="Q32" s="3"/>
      <c r="R32" s="3"/>
      <c r="S32" s="3"/>
      <c r="T32" s="3"/>
      <c r="U32" s="3"/>
      <c r="V32" s="3"/>
      <c r="X32" s="42"/>
    </row>
    <row r="33" spans="2:24" ht="15.75" x14ac:dyDescent="0.25">
      <c r="B33" s="3"/>
      <c r="C33" s="3"/>
      <c r="D33" s="3"/>
      <c r="E33" s="189"/>
      <c r="F33" s="77">
        <v>250</v>
      </c>
      <c r="G33" s="18">
        <f>F$33*G$29*C$5</f>
        <v>39375</v>
      </c>
      <c r="H33" s="18">
        <f>F$33*H$29*C$5</f>
        <v>41575</v>
      </c>
      <c r="I33" s="19">
        <f>F$33*I$29*C$5</f>
        <v>43750</v>
      </c>
      <c r="J33" s="18">
        <f>F$33*J$29*C$5</f>
        <v>45950</v>
      </c>
      <c r="K33" s="18">
        <f>F$33*K$29*C$5</f>
        <v>48125</v>
      </c>
      <c r="L33" s="3"/>
      <c r="M33" s="188"/>
      <c r="N33" s="34">
        <v>250</v>
      </c>
      <c r="O33" s="82">
        <f>MAX(0,C$9-(N$33*C$5))*C$8-C$12</f>
        <v>7547</v>
      </c>
      <c r="P33" s="3"/>
      <c r="Q33" s="3"/>
      <c r="R33" s="3"/>
      <c r="S33" s="3"/>
      <c r="T33" s="3"/>
      <c r="U33" s="3"/>
      <c r="V33" s="3"/>
      <c r="X33" s="42"/>
    </row>
    <row r="34" spans="2:24" ht="15.75" x14ac:dyDescent="0.25">
      <c r="B34" s="3"/>
      <c r="E34" s="189"/>
      <c r="F34" s="77">
        <v>225</v>
      </c>
      <c r="G34" s="18">
        <f>F$34*G$29*C$5</f>
        <v>35437.5</v>
      </c>
      <c r="H34" s="18">
        <f>F$34*H$29*C$5</f>
        <v>37417.5</v>
      </c>
      <c r="I34" s="19">
        <f>F$34*I$29*C$5</f>
        <v>39375</v>
      </c>
      <c r="J34" s="18">
        <f>F$34*J$29*C$5</f>
        <v>41355</v>
      </c>
      <c r="K34" s="18">
        <f>F$34*K$29*C$5</f>
        <v>43312.5</v>
      </c>
      <c r="M34" s="188"/>
      <c r="N34" s="34">
        <v>225</v>
      </c>
      <c r="O34" s="82">
        <f>MAX(0,C$9-(N$34*C$5))*C$8-C$12</f>
        <v>11922</v>
      </c>
      <c r="R34" s="3"/>
      <c r="S34" s="3"/>
      <c r="T34" s="3"/>
      <c r="U34" s="3"/>
      <c r="V34" s="3"/>
      <c r="W34" s="42"/>
      <c r="X34" s="42"/>
    </row>
    <row r="35" spans="2:24" ht="15.75" x14ac:dyDescent="0.25">
      <c r="B35" s="3"/>
      <c r="E35" s="189"/>
      <c r="F35" s="15">
        <v>200</v>
      </c>
      <c r="G35" s="19">
        <f>F$35*G$29*C$5</f>
        <v>31500</v>
      </c>
      <c r="H35" s="19">
        <f>F$35*H$29*C$5</f>
        <v>33260</v>
      </c>
      <c r="I35" s="19">
        <f>F$35*I$29*C$5</f>
        <v>35000</v>
      </c>
      <c r="J35" s="19">
        <f>F$35*J$29*C$5</f>
        <v>36760</v>
      </c>
      <c r="K35" s="19">
        <f>F$35*K$29*C$5</f>
        <v>38500</v>
      </c>
      <c r="M35" s="188"/>
      <c r="N35" s="72">
        <v>200</v>
      </c>
      <c r="O35" s="83">
        <f>MAX(0,C$9-(N$35*C$5))*C$8-C$12</f>
        <v>16297</v>
      </c>
      <c r="R35" s="3"/>
      <c r="S35" s="3"/>
      <c r="T35" s="3"/>
      <c r="U35" s="3"/>
      <c r="V35" s="3"/>
      <c r="W35" s="42"/>
      <c r="X35" s="42"/>
    </row>
    <row r="36" spans="2:24" ht="15.75" x14ac:dyDescent="0.25">
      <c r="B36" s="3"/>
      <c r="E36" s="189"/>
      <c r="F36" s="77">
        <v>175</v>
      </c>
      <c r="G36" s="18">
        <f>F$36*G$29*C$5</f>
        <v>27562.5</v>
      </c>
      <c r="H36" s="18">
        <f>F$36*H$29*C$5</f>
        <v>29102.5</v>
      </c>
      <c r="I36" s="19">
        <f>F$36*I$29*C$5</f>
        <v>30625</v>
      </c>
      <c r="J36" s="18">
        <f>F$36*J$29*C$5</f>
        <v>32165</v>
      </c>
      <c r="K36" s="18">
        <f>F$36*K$29*C$5</f>
        <v>33687.5</v>
      </c>
      <c r="M36" s="188"/>
      <c r="N36" s="34">
        <v>175</v>
      </c>
      <c r="O36" s="82">
        <f>MAX(0,C$9-(N$36*C$5))*C$8-C$12</f>
        <v>20672</v>
      </c>
      <c r="R36" s="3"/>
      <c r="S36" s="42"/>
      <c r="T36" s="42"/>
      <c r="U36" s="42"/>
      <c r="V36" s="3"/>
      <c r="W36" s="42"/>
      <c r="X36" s="42"/>
    </row>
    <row r="37" spans="2:24" ht="15.75" x14ac:dyDescent="0.25">
      <c r="B37" s="3"/>
      <c r="E37" s="189"/>
      <c r="F37" s="15">
        <v>150</v>
      </c>
      <c r="G37" s="19">
        <f>F$37*G$29*C$5</f>
        <v>23625</v>
      </c>
      <c r="H37" s="19">
        <f>F$37*H$29*C$5</f>
        <v>24945</v>
      </c>
      <c r="I37" s="19">
        <f>F$37*I$29*C$5</f>
        <v>26250</v>
      </c>
      <c r="J37" s="19">
        <f>F$37*J$29*C$5</f>
        <v>27570</v>
      </c>
      <c r="K37" s="19">
        <f>F$37*K$29*C$5</f>
        <v>28875</v>
      </c>
      <c r="M37" s="188"/>
      <c r="N37" s="72">
        <v>150</v>
      </c>
      <c r="O37" s="83">
        <f>MAX(0,C$9-(N$37*C$5))*C$8-C$12</f>
        <v>25047</v>
      </c>
      <c r="R37" s="3"/>
      <c r="S37" s="42"/>
      <c r="T37" s="42"/>
      <c r="U37" s="42"/>
      <c r="V37" s="3"/>
      <c r="W37" s="42"/>
      <c r="X37" s="42"/>
    </row>
    <row r="38" spans="2:24" ht="15.75" x14ac:dyDescent="0.25">
      <c r="B38" s="3"/>
      <c r="E38" s="189"/>
      <c r="F38" s="77">
        <v>125</v>
      </c>
      <c r="G38" s="18">
        <f>F$38*G$29*C$5</f>
        <v>19687.5</v>
      </c>
      <c r="H38" s="18">
        <f>F$38*H$29*C$5</f>
        <v>20787.5</v>
      </c>
      <c r="I38" s="19">
        <f>F$38*I$29*C$5</f>
        <v>21875</v>
      </c>
      <c r="J38" s="18">
        <f>F$38*J$29*C$5</f>
        <v>22975</v>
      </c>
      <c r="K38" s="18">
        <f>F$38*K$29*C$5</f>
        <v>24062.5</v>
      </c>
      <c r="M38" s="188"/>
      <c r="N38" s="34">
        <v>125</v>
      </c>
      <c r="O38" s="82">
        <f>MAX(0,C$9-(N$38*C$5))*C$8-C$12</f>
        <v>29422</v>
      </c>
      <c r="R38" s="3"/>
      <c r="S38" s="42"/>
      <c r="T38" s="42"/>
      <c r="U38" s="42"/>
      <c r="V38" s="3"/>
      <c r="W38" s="42"/>
      <c r="X38" s="42"/>
    </row>
    <row r="39" spans="2:24" ht="15.75" x14ac:dyDescent="0.25">
      <c r="B39" s="3"/>
      <c r="E39" s="11" t="s">
        <v>4</v>
      </c>
      <c r="F39" s="23">
        <f>C$16</f>
        <v>120</v>
      </c>
      <c r="G39" s="24">
        <f>F$39*G$29*C$5</f>
        <v>18900</v>
      </c>
      <c r="H39" s="24">
        <f>F$39*H$29*C$5</f>
        <v>19956</v>
      </c>
      <c r="I39" s="24">
        <f>F$39*I$29*C$5</f>
        <v>21000</v>
      </c>
      <c r="J39" s="24">
        <f>F$39*$J29*C$5</f>
        <v>22056</v>
      </c>
      <c r="K39" s="24">
        <f>F$39*K$29*C$5</f>
        <v>23100</v>
      </c>
      <c r="M39" s="142" t="s">
        <v>4</v>
      </c>
      <c r="N39" s="74">
        <f>C$16</f>
        <v>120</v>
      </c>
      <c r="O39" s="85">
        <f>MAX(0,C$9-(N$39*C$5))*C$8-C$12</f>
        <v>30297</v>
      </c>
      <c r="R39" s="3"/>
      <c r="S39" s="42"/>
      <c r="T39" s="42"/>
      <c r="U39" s="42"/>
      <c r="V39" s="3"/>
      <c r="W39" s="42"/>
      <c r="X39" s="42"/>
    </row>
    <row r="40" spans="2:24" ht="15.75" x14ac:dyDescent="0.25">
      <c r="B40" s="3"/>
      <c r="M40" s="76" t="s">
        <v>0</v>
      </c>
      <c r="N40" s="86">
        <f>C$16</f>
        <v>120</v>
      </c>
      <c r="O40" s="87">
        <f>MAX(0,C$13-(N$40*C$5))*F$12-M$12</f>
        <v>7404.0000000000009</v>
      </c>
      <c r="R40" s="3"/>
      <c r="S40" s="42"/>
      <c r="T40" s="42"/>
      <c r="U40" s="42"/>
      <c r="V40" s="3"/>
      <c r="W40" s="42"/>
      <c r="X40" s="42"/>
    </row>
    <row r="41" spans="2:24" ht="15.75" x14ac:dyDescent="0.25">
      <c r="B41" s="3"/>
      <c r="R41" s="3"/>
      <c r="S41" s="42"/>
      <c r="T41" s="42"/>
      <c r="U41" s="42"/>
      <c r="V41" s="3"/>
      <c r="W41" s="42"/>
      <c r="X41" s="42"/>
    </row>
    <row r="42" spans="2:24" ht="15.75" x14ac:dyDescent="0.25">
      <c r="B42" s="3"/>
      <c r="R42" s="3"/>
      <c r="S42" s="42"/>
      <c r="T42" s="42"/>
      <c r="U42" s="42"/>
      <c r="V42" s="3"/>
      <c r="W42" s="42"/>
      <c r="X42" s="42"/>
    </row>
    <row r="43" spans="2:24"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4"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13527</v>
      </c>
      <c r="N47" s="18">
        <f>F$47+O$31</f>
        <v>16167</v>
      </c>
      <c r="O47" s="19">
        <f>G$47+O$31</f>
        <v>18777</v>
      </c>
      <c r="P47" s="18">
        <f>H$47+O$31</f>
        <v>21417</v>
      </c>
      <c r="Q47" s="18">
        <f>I$47+O$31</f>
        <v>24027</v>
      </c>
      <c r="R47" s="3"/>
      <c r="S47" s="3"/>
      <c r="T47" s="3"/>
      <c r="U47" s="3"/>
      <c r="V47" s="3"/>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14844.5</v>
      </c>
      <c r="N48" s="18">
        <f>F$48+O$32</f>
        <v>17264.5</v>
      </c>
      <c r="O48" s="19">
        <f>G$48+O$32</f>
        <v>19657</v>
      </c>
      <c r="P48" s="18">
        <f>H$48+O$32</f>
        <v>22077</v>
      </c>
      <c r="Q48" s="18">
        <f>I$48+O$32</f>
        <v>24469.5</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16162</v>
      </c>
      <c r="N49" s="18">
        <f>F$49+O$33</f>
        <v>18362</v>
      </c>
      <c r="O49" s="19">
        <f>G$49+O$33</f>
        <v>20537</v>
      </c>
      <c r="P49" s="18">
        <f>H$49+O$33</f>
        <v>22737</v>
      </c>
      <c r="Q49" s="18">
        <f>I$49+O$33</f>
        <v>24912</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17479.5</v>
      </c>
      <c r="N50" s="18">
        <f>F$50+O$34</f>
        <v>19459.5</v>
      </c>
      <c r="O50" s="19">
        <f>G$50+O$34</f>
        <v>21417</v>
      </c>
      <c r="P50" s="18">
        <f>H$50+O$34</f>
        <v>23397</v>
      </c>
      <c r="Q50" s="18">
        <f>I$50+O$34</f>
        <v>25354.5</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18797</v>
      </c>
      <c r="N51" s="19">
        <f>F$51+O$35</f>
        <v>20557</v>
      </c>
      <c r="O51" s="19">
        <f>G$51+O$35</f>
        <v>22297</v>
      </c>
      <c r="P51" s="19">
        <f>H$51+O$35</f>
        <v>24057</v>
      </c>
      <c r="Q51" s="19">
        <f>I$51+O$35</f>
        <v>25797</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20114.5</v>
      </c>
      <c r="N52" s="18">
        <f>F$52+O$36</f>
        <v>21654.5</v>
      </c>
      <c r="O52" s="19">
        <f>G$52+O$36</f>
        <v>23177</v>
      </c>
      <c r="P52" s="18">
        <f>H$52+O$36</f>
        <v>24717</v>
      </c>
      <c r="Q52" s="18">
        <f>I$52+O$36</f>
        <v>26239.5</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21432</v>
      </c>
      <c r="N53" s="19">
        <f>F$53+O$37</f>
        <v>22752</v>
      </c>
      <c r="O53" s="19">
        <f>G$53+O$37</f>
        <v>24057</v>
      </c>
      <c r="P53" s="19">
        <f>H$53+O$37</f>
        <v>25377</v>
      </c>
      <c r="Q53" s="19">
        <f>I$53+O$37</f>
        <v>26682</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22749.5</v>
      </c>
      <c r="N54" s="18">
        <f>F$54+O$38</f>
        <v>23849.5</v>
      </c>
      <c r="O54" s="19">
        <f>G$54+O$38</f>
        <v>24937</v>
      </c>
      <c r="P54" s="18">
        <f>H$54+O$38</f>
        <v>26037</v>
      </c>
      <c r="Q54" s="18">
        <f>I$54+O$38</f>
        <v>27124.5</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23013</v>
      </c>
      <c r="N55" s="21">
        <f>F$55+O$39</f>
        <v>24069</v>
      </c>
      <c r="O55" s="21">
        <f>G$55+O$39</f>
        <v>25113</v>
      </c>
      <c r="P55" s="21">
        <f>H$55+O$39</f>
        <v>26169</v>
      </c>
      <c r="Q55" s="21">
        <f>I$55+O$39</f>
        <v>27213</v>
      </c>
      <c r="R55" s="3"/>
      <c r="S55" s="3"/>
      <c r="T55" s="3"/>
      <c r="U55" s="3"/>
      <c r="V55" s="3"/>
    </row>
    <row r="56" spans="2:22" ht="15.75" x14ac:dyDescent="0.25">
      <c r="B56" s="3"/>
      <c r="C56" s="140"/>
      <c r="D56" s="138"/>
      <c r="E56" s="139"/>
      <c r="F56" s="139"/>
      <c r="G56" s="139"/>
      <c r="H56" s="139"/>
      <c r="I56" s="139"/>
      <c r="J56" s="3"/>
      <c r="K56" s="11" t="s">
        <v>0</v>
      </c>
      <c r="L56" s="30">
        <f>C$16</f>
        <v>120</v>
      </c>
      <c r="M56" s="31">
        <f>E$55+O$40</f>
        <v>120.00000000000091</v>
      </c>
      <c r="N56" s="31">
        <f>F$55+O$40</f>
        <v>1176.0000000000009</v>
      </c>
      <c r="O56" s="31">
        <f>G$55+O$40</f>
        <v>2220.0000000000009</v>
      </c>
      <c r="P56" s="31">
        <f>H$55+O$40</f>
        <v>3276.0000000000009</v>
      </c>
      <c r="Q56" s="31">
        <f>I$55+O$40</f>
        <v>4320.0000000000009</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syKntVVt5EM9u96pup0f2e3nzhwj1tIYqgR87GatUaWfMxkeNtIM0WTFMHjGNsiUXYezsDRrDAjfzMrmWnYztg==" saltValue="1Lmy01dXaj9nBZ0FDX4bag==" spinCount="100000" sheet="1" objects="1" scenarios="1"/>
  <mergeCells count="17">
    <mergeCell ref="G28:K28"/>
    <mergeCell ref="C47:C54"/>
    <mergeCell ref="K47:K54"/>
    <mergeCell ref="E31:E38"/>
    <mergeCell ref="M31:M38"/>
    <mergeCell ref="E43:I43"/>
    <mergeCell ref="M43:Q43"/>
    <mergeCell ref="E44:I44"/>
    <mergeCell ref="M44:Q44"/>
    <mergeCell ref="B2:C2"/>
    <mergeCell ref="B3:C3"/>
    <mergeCell ref="G4:M4"/>
    <mergeCell ref="E27:K27"/>
    <mergeCell ref="E5:F5"/>
    <mergeCell ref="G5:M5"/>
    <mergeCell ref="G18:O18"/>
    <mergeCell ref="G19:O19"/>
  </mergeCells>
  <dataValidations count="2">
    <dataValidation type="list" allowBlank="1" showInputMessage="1" showErrorMessage="1" sqref="C7">
      <formula1>P.E.</formula1>
    </dataValidation>
    <dataValidation type="list" allowBlank="1" showInputMessage="1" showErrorMessage="1" sqref="C6">
      <formula1>CLEVEL</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57"/>
  <sheetViews>
    <sheetView topLeftCell="D1" zoomScale="120" zoomScaleNormal="120" workbookViewId="0">
      <selection activeCell="O40" sqref="O40"/>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3" ht="15.75" x14ac:dyDescent="0.25">
      <c r="B2" s="181" t="s">
        <v>37</v>
      </c>
      <c r="C2" s="181"/>
      <c r="D2" s="42"/>
      <c r="E2" s="42"/>
      <c r="F2" s="42"/>
      <c r="G2" s="42"/>
      <c r="H2" s="42"/>
      <c r="I2" s="42"/>
      <c r="J2" s="42"/>
      <c r="K2" s="42"/>
      <c r="L2" s="42"/>
      <c r="M2" s="42"/>
      <c r="N2" s="42"/>
      <c r="O2" s="42"/>
      <c r="P2" s="42"/>
      <c r="Q2" s="42"/>
      <c r="R2" s="42"/>
      <c r="S2" s="42"/>
      <c r="T2" s="42"/>
      <c r="U2" s="42"/>
      <c r="V2" s="42"/>
      <c r="W2" s="42"/>
    </row>
    <row r="3" spans="2:23" ht="15.75" x14ac:dyDescent="0.25">
      <c r="B3" s="182" t="s">
        <v>38</v>
      </c>
      <c r="C3" s="182"/>
      <c r="D3" s="42"/>
      <c r="E3" s="42"/>
      <c r="F3" s="42"/>
      <c r="G3" s="42"/>
      <c r="H3" s="42"/>
      <c r="I3" s="42"/>
      <c r="J3" s="42"/>
      <c r="K3" s="42"/>
      <c r="L3" s="42"/>
      <c r="M3" s="42"/>
      <c r="N3" s="42"/>
      <c r="O3" s="42"/>
      <c r="P3" s="42"/>
      <c r="Q3" s="42"/>
      <c r="R3" s="42"/>
      <c r="S3" s="42"/>
      <c r="T3" s="42"/>
      <c r="U3" s="42"/>
      <c r="V3" s="42"/>
      <c r="W3" s="42"/>
    </row>
    <row r="4" spans="2:23" ht="15.75" x14ac:dyDescent="0.25">
      <c r="B4" s="10" t="s">
        <v>2</v>
      </c>
      <c r="C4" s="39">
        <v>160</v>
      </c>
      <c r="D4" s="42"/>
      <c r="E4" s="43"/>
      <c r="F4" s="43"/>
      <c r="G4" s="183" t="s">
        <v>21</v>
      </c>
      <c r="H4" s="183"/>
      <c r="I4" s="183"/>
      <c r="J4" s="183"/>
      <c r="K4" s="183"/>
      <c r="L4" s="183"/>
      <c r="M4" s="183"/>
      <c r="N4" s="42"/>
      <c r="O4" s="42"/>
      <c r="W4" s="42"/>
    </row>
    <row r="5" spans="2:23" ht="15.75" x14ac:dyDescent="0.25">
      <c r="B5" s="38" t="s">
        <v>23</v>
      </c>
      <c r="C5" s="105">
        <v>10</v>
      </c>
      <c r="D5" s="42"/>
      <c r="E5" s="185" t="s">
        <v>33</v>
      </c>
      <c r="F5" s="186"/>
      <c r="G5" s="181" t="s">
        <v>22</v>
      </c>
      <c r="H5" s="181"/>
      <c r="I5" s="181"/>
      <c r="J5" s="181"/>
      <c r="K5" s="181"/>
      <c r="L5" s="181"/>
      <c r="M5" s="181"/>
      <c r="N5" s="42"/>
      <c r="O5" s="42"/>
      <c r="W5" s="42"/>
    </row>
    <row r="6" spans="2:23" ht="15.75" x14ac:dyDescent="0.25">
      <c r="B6" s="3" t="s">
        <v>5</v>
      </c>
      <c r="C6" s="40">
        <v>0.75</v>
      </c>
      <c r="D6" s="42"/>
      <c r="E6" s="79" t="s">
        <v>32</v>
      </c>
      <c r="F6" s="34" t="s">
        <v>27</v>
      </c>
      <c r="G6" s="89">
        <v>0.75</v>
      </c>
      <c r="H6" s="90">
        <v>0.7</v>
      </c>
      <c r="I6" s="91">
        <v>0.65</v>
      </c>
      <c r="J6" s="91">
        <v>0.6</v>
      </c>
      <c r="K6" s="91">
        <v>0.55000000000000004</v>
      </c>
      <c r="L6" s="91">
        <v>0.5</v>
      </c>
      <c r="M6" s="92" t="s">
        <v>0</v>
      </c>
      <c r="N6" s="42"/>
      <c r="O6" s="42"/>
      <c r="W6" s="42"/>
    </row>
    <row r="7" spans="2:23" ht="15.75" x14ac:dyDescent="0.25">
      <c r="B7" s="3" t="s">
        <v>9</v>
      </c>
      <c r="C7" s="106">
        <v>100</v>
      </c>
      <c r="D7" s="42"/>
      <c r="E7" s="44">
        <v>100</v>
      </c>
      <c r="F7" s="45">
        <v>17.5</v>
      </c>
      <c r="G7" s="8">
        <v>48.1</v>
      </c>
      <c r="H7" s="8">
        <v>32.6</v>
      </c>
      <c r="I7" s="8">
        <v>23.8</v>
      </c>
      <c r="J7" s="8">
        <v>16.100000000000001</v>
      </c>
      <c r="K7" s="8">
        <v>12.2</v>
      </c>
      <c r="L7" s="8">
        <v>8.4</v>
      </c>
      <c r="M7" s="8" t="s">
        <v>1</v>
      </c>
      <c r="N7" s="42"/>
      <c r="O7" s="42"/>
      <c r="W7" s="42"/>
    </row>
    <row r="8" spans="2:23" ht="15.75" customHeight="1" x14ac:dyDescent="0.25">
      <c r="B8" s="3" t="s">
        <v>11</v>
      </c>
      <c r="C8" s="61">
        <f>IF(C$7=100,F$7,IF(C$7=95,F$8,IF(C$7=90,F$9,IF(C$7=85,F$10,IF(C$7=80,F$11)))))</f>
        <v>17.5</v>
      </c>
      <c r="D8" s="42"/>
      <c r="E8" s="35">
        <v>95</v>
      </c>
      <c r="F8" s="36">
        <v>16.63</v>
      </c>
      <c r="G8" s="8">
        <v>45.7</v>
      </c>
      <c r="H8" s="8">
        <v>31</v>
      </c>
      <c r="I8" s="8">
        <v>22.6</v>
      </c>
      <c r="J8" s="8">
        <v>15.3</v>
      </c>
      <c r="K8" s="8">
        <v>11.6</v>
      </c>
      <c r="L8" s="8" t="s">
        <v>1</v>
      </c>
      <c r="M8" s="8" t="s">
        <v>1</v>
      </c>
      <c r="N8" s="42"/>
      <c r="O8" s="42"/>
      <c r="W8" s="42"/>
    </row>
    <row r="9" spans="2:23" ht="15.75" x14ac:dyDescent="0.25">
      <c r="B9" s="3" t="s">
        <v>6</v>
      </c>
      <c r="C9" s="62">
        <f>C$4*C$6*C$5</f>
        <v>1200</v>
      </c>
      <c r="D9" s="42"/>
      <c r="E9" s="35">
        <v>90</v>
      </c>
      <c r="F9" s="36">
        <v>15.75</v>
      </c>
      <c r="G9" s="8">
        <v>43.3</v>
      </c>
      <c r="H9" s="8">
        <v>29.4</v>
      </c>
      <c r="I9" s="8">
        <v>21.4</v>
      </c>
      <c r="J9" s="8">
        <v>14.4</v>
      </c>
      <c r="K9" s="8" t="s">
        <v>1</v>
      </c>
      <c r="L9" s="8" t="s">
        <v>1</v>
      </c>
      <c r="M9" s="8" t="s">
        <v>1</v>
      </c>
      <c r="N9" s="42"/>
      <c r="O9" s="42"/>
      <c r="W9" s="42"/>
    </row>
    <row r="10" spans="2:23" ht="15.75" x14ac:dyDescent="0.25">
      <c r="B10" s="3" t="s">
        <v>25</v>
      </c>
      <c r="C10" s="63">
        <f>C$9*C$8</f>
        <v>21000</v>
      </c>
      <c r="D10" s="42"/>
      <c r="E10" s="35">
        <v>85</v>
      </c>
      <c r="F10" s="36">
        <v>14.88</v>
      </c>
      <c r="G10" s="8">
        <v>40.9</v>
      </c>
      <c r="H10" s="8">
        <v>27.8</v>
      </c>
      <c r="I10" s="8">
        <v>20.3</v>
      </c>
      <c r="J10" s="8">
        <v>13.6</v>
      </c>
      <c r="K10" s="8" t="s">
        <v>1</v>
      </c>
      <c r="L10" s="8" t="s">
        <v>1</v>
      </c>
      <c r="M10" s="8" t="s">
        <v>1</v>
      </c>
      <c r="N10" s="42"/>
      <c r="O10" s="42"/>
      <c r="W10" s="42"/>
    </row>
    <row r="11" spans="2:23"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48.1</v>
      </c>
      <c r="D11" s="42"/>
      <c r="E11" s="35">
        <v>80</v>
      </c>
      <c r="F11" s="36">
        <v>14</v>
      </c>
      <c r="G11" s="8">
        <v>38.5</v>
      </c>
      <c r="H11" s="8">
        <v>26.1</v>
      </c>
      <c r="I11" s="8">
        <v>19.100000000000001</v>
      </c>
      <c r="J11" s="8" t="s">
        <v>1</v>
      </c>
      <c r="K11" s="8" t="s">
        <v>1</v>
      </c>
      <c r="L11" s="8" t="s">
        <v>1</v>
      </c>
      <c r="M11" s="8" t="s">
        <v>1</v>
      </c>
      <c r="N11" s="42"/>
      <c r="O11" s="42"/>
      <c r="W11" s="42"/>
    </row>
    <row r="12" spans="2:23" ht="15.75" x14ac:dyDescent="0.25">
      <c r="B12" s="3" t="s">
        <v>13</v>
      </c>
      <c r="C12" s="65">
        <f>C$11*C$5</f>
        <v>481</v>
      </c>
      <c r="D12" s="42"/>
      <c r="E12" s="16">
        <v>55</v>
      </c>
      <c r="F12" s="37">
        <v>9.6300000000000008</v>
      </c>
      <c r="G12" s="8" t="s">
        <v>1</v>
      </c>
      <c r="H12" s="8" t="s">
        <v>1</v>
      </c>
      <c r="I12" s="8" t="s">
        <v>1</v>
      </c>
      <c r="J12" s="8" t="s">
        <v>1</v>
      </c>
      <c r="K12" s="8" t="s">
        <v>1</v>
      </c>
      <c r="L12" s="8" t="s">
        <v>1</v>
      </c>
      <c r="M12" s="9">
        <v>300</v>
      </c>
      <c r="N12" s="42"/>
      <c r="O12" s="42"/>
      <c r="W12" s="42"/>
    </row>
    <row r="13" spans="2:23" ht="15.75" x14ac:dyDescent="0.25">
      <c r="B13" s="3" t="s">
        <v>14</v>
      </c>
      <c r="C13" s="63">
        <f>0.5*C$4*C$5</f>
        <v>800</v>
      </c>
      <c r="D13" s="3"/>
      <c r="E13" s="3"/>
      <c r="F13" s="3"/>
      <c r="G13" s="3"/>
      <c r="H13" s="42"/>
      <c r="I13" s="42"/>
      <c r="J13" s="42"/>
      <c r="K13" s="42"/>
      <c r="L13" s="42"/>
      <c r="M13" s="42"/>
      <c r="N13" s="42"/>
      <c r="O13" s="42"/>
      <c r="W13" s="42"/>
    </row>
    <row r="14" spans="2:23" ht="15.75" x14ac:dyDescent="0.25">
      <c r="B14" s="32" t="s">
        <v>26</v>
      </c>
      <c r="C14" s="66">
        <f>C$13*F$12</f>
        <v>7704.0000000000009</v>
      </c>
      <c r="D14" s="3"/>
      <c r="E14" s="3"/>
      <c r="F14" s="3"/>
      <c r="G14" s="3"/>
      <c r="H14" s="42"/>
      <c r="I14" s="42"/>
      <c r="J14" s="42"/>
      <c r="K14" s="42"/>
      <c r="L14" s="42"/>
      <c r="M14" s="42"/>
      <c r="N14" s="42"/>
      <c r="O14" s="42"/>
      <c r="W14" s="42"/>
    </row>
    <row r="15" spans="2:23" ht="15.75" x14ac:dyDescent="0.25">
      <c r="B15" s="33" t="s">
        <v>28</v>
      </c>
      <c r="C15" s="67">
        <f>M$12</f>
        <v>300</v>
      </c>
      <c r="D15" s="3"/>
      <c r="E15" s="3"/>
      <c r="F15" s="3"/>
      <c r="G15" s="3"/>
      <c r="H15" s="42"/>
      <c r="I15" s="42"/>
      <c r="J15" s="42"/>
      <c r="K15" s="42"/>
      <c r="L15" s="42"/>
      <c r="M15" s="42"/>
      <c r="N15" s="42"/>
      <c r="O15" s="42"/>
      <c r="W15" s="42"/>
    </row>
    <row r="16" spans="2:23" ht="15.75" x14ac:dyDescent="0.25">
      <c r="B16" s="12" t="s">
        <v>34</v>
      </c>
      <c r="C16" s="107">
        <v>120</v>
      </c>
      <c r="D16" s="3"/>
      <c r="E16" s="3"/>
      <c r="F16" s="3"/>
      <c r="G16" s="3"/>
      <c r="H16" s="42"/>
      <c r="I16" s="42"/>
      <c r="J16" s="42"/>
      <c r="K16" s="42"/>
      <c r="L16" s="42"/>
      <c r="M16" s="42"/>
      <c r="N16" s="42"/>
      <c r="O16" s="42"/>
      <c r="W16" s="42"/>
    </row>
    <row r="17" spans="2:23" ht="15.75" x14ac:dyDescent="0.25">
      <c r="B17" s="42"/>
      <c r="C17" s="42"/>
      <c r="D17" s="42"/>
      <c r="E17" s="42"/>
      <c r="F17" s="42"/>
      <c r="G17" s="42"/>
      <c r="H17" s="42"/>
      <c r="I17" s="42"/>
      <c r="J17" s="42"/>
      <c r="K17" s="42"/>
      <c r="L17" s="42"/>
      <c r="M17" s="42"/>
      <c r="N17" s="42"/>
      <c r="O17" s="42"/>
      <c r="P17" s="42"/>
      <c r="Q17" s="42"/>
      <c r="R17" s="42"/>
      <c r="S17" s="42"/>
      <c r="T17" s="42"/>
      <c r="U17" s="42"/>
      <c r="V17" s="42"/>
      <c r="W17" s="42"/>
    </row>
    <row r="18" spans="2:23"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row>
    <row r="19" spans="2:23" ht="15.75" x14ac:dyDescent="0.25">
      <c r="B19" s="42"/>
      <c r="E19" s="3"/>
      <c r="F19" s="10"/>
      <c r="G19" s="191" t="s">
        <v>3</v>
      </c>
      <c r="H19" s="191"/>
      <c r="I19" s="191"/>
      <c r="J19" s="191"/>
      <c r="K19" s="191"/>
      <c r="L19" s="191"/>
      <c r="M19" s="191"/>
      <c r="N19" s="191"/>
      <c r="O19" s="191"/>
      <c r="P19" s="42"/>
      <c r="Q19" s="42"/>
      <c r="R19" s="42"/>
      <c r="S19" s="42"/>
      <c r="T19" s="42"/>
      <c r="U19" s="42"/>
      <c r="V19" s="42"/>
      <c r="W19" s="42"/>
    </row>
    <row r="20" spans="2:23" ht="15.75" x14ac:dyDescent="0.25">
      <c r="B20" s="42"/>
      <c r="E20" s="3"/>
      <c r="F20" s="32"/>
      <c r="G20" s="78">
        <v>300</v>
      </c>
      <c r="H20" s="78">
        <v>275</v>
      </c>
      <c r="I20" s="78">
        <v>250</v>
      </c>
      <c r="J20" s="78">
        <v>225</v>
      </c>
      <c r="K20" s="78">
        <v>200</v>
      </c>
      <c r="L20" s="78">
        <v>175</v>
      </c>
      <c r="M20" s="78">
        <v>150</v>
      </c>
      <c r="N20" s="78">
        <v>125</v>
      </c>
      <c r="O20" s="113">
        <f>C$16</f>
        <v>120</v>
      </c>
      <c r="R20" s="42"/>
      <c r="S20" s="42"/>
      <c r="T20" s="42"/>
      <c r="U20" s="42"/>
      <c r="V20" s="42"/>
      <c r="W20" s="42"/>
    </row>
    <row r="21" spans="2:23"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row>
    <row r="22" spans="2:23"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row>
    <row r="23" spans="2:23"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42"/>
    </row>
    <row r="24" spans="2:23"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110">
        <f>SUM(O21:O23)*C$5</f>
        <v>26184</v>
      </c>
      <c r="R24" s="42"/>
      <c r="S24" s="42"/>
      <c r="T24" s="42"/>
      <c r="U24" s="42"/>
      <c r="V24" s="42"/>
      <c r="W24" s="42"/>
    </row>
    <row r="25" spans="2:23" ht="15.75" x14ac:dyDescent="0.25">
      <c r="B25" s="42"/>
      <c r="F25" s="42"/>
      <c r="R25" s="42"/>
      <c r="S25" s="42"/>
      <c r="T25" s="42"/>
      <c r="U25" s="42"/>
      <c r="V25" s="42"/>
      <c r="W25" s="42"/>
    </row>
    <row r="26" spans="2:23" ht="15.75" customHeight="1" x14ac:dyDescent="0.25">
      <c r="B26" s="42"/>
      <c r="F26" s="3"/>
      <c r="R26" s="42"/>
      <c r="S26" s="42"/>
      <c r="T26" s="42"/>
      <c r="U26" s="42"/>
      <c r="V26" s="42"/>
      <c r="W26" s="42"/>
    </row>
    <row r="27" spans="2:23" ht="15.75" x14ac:dyDescent="0.25">
      <c r="B27" s="42"/>
      <c r="E27" s="184" t="s">
        <v>31</v>
      </c>
      <c r="F27" s="184"/>
      <c r="G27" s="184"/>
      <c r="H27" s="184"/>
      <c r="I27" s="184"/>
      <c r="J27" s="184"/>
      <c r="K27" s="184"/>
      <c r="R27" s="42"/>
      <c r="S27" s="42"/>
      <c r="T27" s="42"/>
      <c r="U27" s="42"/>
      <c r="V27" s="42"/>
      <c r="W27" s="42"/>
    </row>
    <row r="28" spans="2:23" ht="15.75" x14ac:dyDescent="0.25">
      <c r="B28" s="42"/>
      <c r="E28" s="10"/>
      <c r="F28" s="10"/>
      <c r="G28" s="181" t="s">
        <v>30</v>
      </c>
      <c r="H28" s="181"/>
      <c r="I28" s="181"/>
      <c r="J28" s="181"/>
      <c r="K28" s="181"/>
      <c r="L28" s="42"/>
      <c r="M28" s="42"/>
      <c r="N28" s="42"/>
      <c r="O28" s="42"/>
      <c r="P28" s="42"/>
      <c r="Q28" s="42"/>
      <c r="R28" s="42"/>
      <c r="S28" s="42"/>
      <c r="T28" s="42"/>
      <c r="U28" s="42"/>
      <c r="V28" s="42"/>
      <c r="W28" s="42"/>
    </row>
    <row r="29" spans="2:23" ht="15.75" x14ac:dyDescent="0.25">
      <c r="B29" s="42"/>
      <c r="E29" s="3"/>
      <c r="F29" s="3"/>
      <c r="G29" s="77">
        <f>ROUND(C$8*0.9,2)</f>
        <v>15.75</v>
      </c>
      <c r="H29" s="77">
        <f>ROUND(C$8*0.95,2)</f>
        <v>16.63</v>
      </c>
      <c r="I29" s="22">
        <f>C$8</f>
        <v>17.5</v>
      </c>
      <c r="J29" s="77">
        <f>ROUND(C$8*1.05,2)</f>
        <v>18.38</v>
      </c>
      <c r="K29" s="77">
        <f>ROUND(C$8*1.1,2)</f>
        <v>19.25</v>
      </c>
      <c r="L29" s="42"/>
      <c r="M29" s="68"/>
      <c r="N29" s="69"/>
      <c r="O29" s="68" t="s">
        <v>40</v>
      </c>
      <c r="P29" s="42"/>
      <c r="Q29" s="42"/>
      <c r="R29" s="3"/>
      <c r="S29" s="3"/>
      <c r="T29" s="3"/>
      <c r="U29" s="3"/>
      <c r="V29" s="3"/>
      <c r="W29" s="42"/>
    </row>
    <row r="30" spans="2:23" ht="15.75" x14ac:dyDescent="0.25">
      <c r="B30" s="42"/>
      <c r="E30" s="7"/>
      <c r="F30" s="7"/>
      <c r="G30" s="16" t="s">
        <v>16</v>
      </c>
      <c r="H30" s="16" t="s">
        <v>17</v>
      </c>
      <c r="I30" s="17" t="s">
        <v>18</v>
      </c>
      <c r="J30" s="16" t="s">
        <v>19</v>
      </c>
      <c r="K30" s="16" t="s">
        <v>20</v>
      </c>
      <c r="L30" s="3"/>
      <c r="M30" s="131"/>
      <c r="N30" s="70"/>
      <c r="O30" s="42" t="s">
        <v>41</v>
      </c>
      <c r="P30" s="3"/>
      <c r="Q30" s="3"/>
      <c r="R30" s="3"/>
      <c r="S30" s="3"/>
      <c r="T30" s="3"/>
      <c r="U30" s="3"/>
      <c r="V30" s="3"/>
      <c r="W30" s="42"/>
    </row>
    <row r="31" spans="2:23"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81">
        <f>MAX(0,C$9-(N$31*C$5))*C$8-C$12</f>
        <v>-481</v>
      </c>
      <c r="P31" s="3"/>
      <c r="Q31" s="3"/>
      <c r="R31" s="3"/>
      <c r="S31" s="3"/>
      <c r="T31" s="3"/>
      <c r="U31" s="3"/>
      <c r="W31" s="42"/>
    </row>
    <row r="32" spans="2:23" ht="15.75" x14ac:dyDescent="0.25">
      <c r="B32" s="42"/>
      <c r="C32" s="42"/>
      <c r="D32" s="3"/>
      <c r="E32" s="189"/>
      <c r="F32" s="77">
        <v>275</v>
      </c>
      <c r="G32" s="18">
        <f>F$32*G$29*C$5</f>
        <v>43312.5</v>
      </c>
      <c r="H32" s="18">
        <f>F$32*H$29*C$5</f>
        <v>45732.5</v>
      </c>
      <c r="I32" s="19">
        <f>F$32*I$29*C$5</f>
        <v>48125</v>
      </c>
      <c r="J32" s="18">
        <f>F$32*J$29*C$5</f>
        <v>50545</v>
      </c>
      <c r="K32" s="18">
        <f>F$32*K$29*C$5</f>
        <v>52937.5</v>
      </c>
      <c r="L32" s="3"/>
      <c r="M32" s="188"/>
      <c r="N32" s="34">
        <v>275</v>
      </c>
      <c r="O32" s="82">
        <f>MAX(0,C$9-(N$32*C$5))*C$8-C$12</f>
        <v>-481</v>
      </c>
      <c r="P32" s="3"/>
      <c r="Q32" s="3"/>
      <c r="R32" s="3"/>
      <c r="S32" s="3"/>
      <c r="T32" s="3"/>
      <c r="U32" s="3"/>
      <c r="V32" s="3"/>
      <c r="W32" s="42"/>
    </row>
    <row r="33" spans="2:23" ht="15.75" x14ac:dyDescent="0.25">
      <c r="B33" s="3"/>
      <c r="C33" s="3"/>
      <c r="D33" s="3"/>
      <c r="E33" s="189"/>
      <c r="F33" s="77">
        <v>250</v>
      </c>
      <c r="G33" s="18">
        <f>F$33*G$29*C$5</f>
        <v>39375</v>
      </c>
      <c r="H33" s="18">
        <f>F$33*H$29*C$5</f>
        <v>41575</v>
      </c>
      <c r="I33" s="19">
        <f>F$33*I$29*C$5</f>
        <v>43750</v>
      </c>
      <c r="J33" s="18">
        <f>F$33*J$29*C$5</f>
        <v>45950</v>
      </c>
      <c r="K33" s="18">
        <f>F$33*K$29*C$5</f>
        <v>48125</v>
      </c>
      <c r="L33" s="3"/>
      <c r="M33" s="188"/>
      <c r="N33" s="34">
        <v>250</v>
      </c>
      <c r="O33" s="82">
        <f>MAX(0,C$9-(N$33*C$5))*C$8-C$12</f>
        <v>-481</v>
      </c>
      <c r="P33" s="3"/>
      <c r="Q33" s="3"/>
      <c r="R33" s="3"/>
      <c r="S33" s="3"/>
      <c r="T33" s="3"/>
      <c r="U33" s="3"/>
      <c r="V33" s="3"/>
      <c r="W33" s="42"/>
    </row>
    <row r="34" spans="2:23" ht="15.75" x14ac:dyDescent="0.25">
      <c r="B34" s="3"/>
      <c r="E34" s="189"/>
      <c r="F34" s="77">
        <v>225</v>
      </c>
      <c r="G34" s="18">
        <f>F$34*G$29*C$5</f>
        <v>35437.5</v>
      </c>
      <c r="H34" s="18">
        <f>F$34*H$29*C$5</f>
        <v>37417.5</v>
      </c>
      <c r="I34" s="19">
        <f>F$34*I$29*C$5</f>
        <v>39375</v>
      </c>
      <c r="J34" s="18">
        <f>F$34*J$29*C$5</f>
        <v>41355</v>
      </c>
      <c r="K34" s="18">
        <f>F$34*K$29*C$5</f>
        <v>43312.5</v>
      </c>
      <c r="M34" s="188"/>
      <c r="N34" s="34">
        <v>225</v>
      </c>
      <c r="O34" s="82">
        <f>MAX(0,C$9-(N$34*C$5))*C$8-C$12</f>
        <v>-481</v>
      </c>
      <c r="R34" s="3"/>
      <c r="S34" s="3"/>
      <c r="T34" s="3"/>
      <c r="U34" s="3"/>
      <c r="V34" s="3"/>
      <c r="W34" s="42"/>
    </row>
    <row r="35" spans="2:23" ht="15.75" x14ac:dyDescent="0.25">
      <c r="B35" s="3"/>
      <c r="E35" s="189"/>
      <c r="F35" s="15">
        <v>200</v>
      </c>
      <c r="G35" s="19">
        <f>F$35*G$29*C$5</f>
        <v>31500</v>
      </c>
      <c r="H35" s="19">
        <f>F$35*H$29*C$5</f>
        <v>33260</v>
      </c>
      <c r="I35" s="19">
        <f>F$35*I$29*C$5</f>
        <v>35000</v>
      </c>
      <c r="J35" s="19">
        <f>F$35*J$29*C$5</f>
        <v>36760</v>
      </c>
      <c r="K35" s="19">
        <f>F$35*K$29*C$5</f>
        <v>38500</v>
      </c>
      <c r="M35" s="188"/>
      <c r="N35" s="72">
        <v>200</v>
      </c>
      <c r="O35" s="83">
        <f>MAX(0,C$9-(N$35*C$5))*C$8-C$12</f>
        <v>-481</v>
      </c>
      <c r="R35" s="3"/>
      <c r="S35" s="3"/>
      <c r="T35" s="3"/>
      <c r="U35" s="3"/>
      <c r="V35" s="3"/>
      <c r="W35" s="42"/>
    </row>
    <row r="36" spans="2:23" ht="15.75" x14ac:dyDescent="0.25">
      <c r="B36" s="3"/>
      <c r="E36" s="189"/>
      <c r="F36" s="77">
        <v>175</v>
      </c>
      <c r="G36" s="18">
        <f>F$36*G$29*C$5</f>
        <v>27562.5</v>
      </c>
      <c r="H36" s="18">
        <f>F$36*H$29*C$5</f>
        <v>29102.5</v>
      </c>
      <c r="I36" s="19">
        <f>F$36*I$29*C$5</f>
        <v>30625</v>
      </c>
      <c r="J36" s="18">
        <f>F$36*J$29*C$5</f>
        <v>32165</v>
      </c>
      <c r="K36" s="18">
        <f>F$36*K$29*C$5</f>
        <v>33687.5</v>
      </c>
      <c r="M36" s="188"/>
      <c r="N36" s="34">
        <v>175</v>
      </c>
      <c r="O36" s="82">
        <f>MAX(0,C$9-(N$36*C$5))*C$8-C$12</f>
        <v>-481</v>
      </c>
      <c r="R36" s="3"/>
      <c r="S36" s="42"/>
      <c r="T36" s="42"/>
      <c r="U36" s="42"/>
      <c r="V36" s="3"/>
      <c r="W36" s="42"/>
    </row>
    <row r="37" spans="2:23" ht="15.75" x14ac:dyDescent="0.25">
      <c r="B37" s="3"/>
      <c r="E37" s="189"/>
      <c r="F37" s="15">
        <v>150</v>
      </c>
      <c r="G37" s="19">
        <f>F$37*G$29*C$5</f>
        <v>23625</v>
      </c>
      <c r="H37" s="19">
        <f>F$37*H$29*C$5</f>
        <v>24945</v>
      </c>
      <c r="I37" s="19">
        <f>F$37*I$29*C$5</f>
        <v>26250</v>
      </c>
      <c r="J37" s="19">
        <f>F$37*J$29*C$5</f>
        <v>27570</v>
      </c>
      <c r="K37" s="19">
        <f>F$37*K$29*C$5</f>
        <v>28875</v>
      </c>
      <c r="M37" s="188"/>
      <c r="N37" s="72">
        <v>150</v>
      </c>
      <c r="O37" s="83">
        <f>MAX(0,C$9-(N$37*C$5))*C$8-C$12</f>
        <v>-481</v>
      </c>
      <c r="R37" s="3"/>
      <c r="S37" s="42"/>
      <c r="T37" s="42"/>
      <c r="U37" s="42"/>
      <c r="V37" s="3"/>
      <c r="W37" s="42"/>
    </row>
    <row r="38" spans="2:23" ht="15.75" x14ac:dyDescent="0.25">
      <c r="B38" s="3"/>
      <c r="E38" s="189"/>
      <c r="F38" s="77">
        <v>125</v>
      </c>
      <c r="G38" s="18">
        <f>F$38*G$29*C$5</f>
        <v>19687.5</v>
      </c>
      <c r="H38" s="18">
        <f>F$38*H$29*C$5</f>
        <v>20787.5</v>
      </c>
      <c r="I38" s="19">
        <f>F$38*I$29*C$5</f>
        <v>21875</v>
      </c>
      <c r="J38" s="18">
        <f>F$38*J$29*C$5</f>
        <v>22975</v>
      </c>
      <c r="K38" s="18">
        <f>F$38*K$29*C$5</f>
        <v>24062.5</v>
      </c>
      <c r="M38" s="188"/>
      <c r="N38" s="34">
        <v>125</v>
      </c>
      <c r="O38" s="82">
        <f>MAX(0,C$9-(N$38*C$5))*C$8-C$12</f>
        <v>-481</v>
      </c>
      <c r="R38" s="3"/>
      <c r="S38" s="42"/>
      <c r="T38" s="42"/>
      <c r="U38" s="42"/>
      <c r="V38" s="3"/>
      <c r="W38" s="42"/>
    </row>
    <row r="39" spans="2:23" ht="15.75" x14ac:dyDescent="0.25">
      <c r="B39" s="3"/>
      <c r="E39" s="11" t="s">
        <v>4</v>
      </c>
      <c r="F39" s="23">
        <f>C$16</f>
        <v>120</v>
      </c>
      <c r="G39" s="24">
        <f>F$39*G$29*C$5</f>
        <v>18900</v>
      </c>
      <c r="H39" s="24">
        <f>F$39*H$29*C$5</f>
        <v>19956</v>
      </c>
      <c r="I39" s="24">
        <f>F$39*I$29*C$5</f>
        <v>21000</v>
      </c>
      <c r="J39" s="24">
        <f>F$39*$J29*C$5</f>
        <v>22056</v>
      </c>
      <c r="K39" s="24">
        <f>F$39*K$29*C$5</f>
        <v>23100</v>
      </c>
      <c r="M39" s="75" t="s">
        <v>4</v>
      </c>
      <c r="N39" s="74">
        <f>C$16</f>
        <v>120</v>
      </c>
      <c r="O39" s="85">
        <f>MAX(0,C$9-(N$39*C$5))*C$8-C$12</f>
        <v>-481</v>
      </c>
      <c r="R39" s="3"/>
      <c r="S39" s="42"/>
      <c r="T39" s="42"/>
      <c r="U39" s="42"/>
      <c r="V39" s="3"/>
      <c r="W39" s="42"/>
    </row>
    <row r="40" spans="2:23" ht="15.75" x14ac:dyDescent="0.25">
      <c r="B40" s="3"/>
      <c r="M40" s="76" t="s">
        <v>0</v>
      </c>
      <c r="N40" s="86">
        <f>C$16</f>
        <v>120</v>
      </c>
      <c r="O40" s="87">
        <f>MAX(0,C$13-(N$40*C$5))*F$12-M$12</f>
        <v>-300</v>
      </c>
      <c r="R40" s="3"/>
      <c r="S40" s="42"/>
      <c r="T40" s="42"/>
      <c r="U40" s="42"/>
      <c r="V40" s="3"/>
      <c r="W40" s="42"/>
    </row>
    <row r="41" spans="2:23" ht="15.75" x14ac:dyDescent="0.25">
      <c r="B41" s="3"/>
      <c r="R41" s="3"/>
      <c r="S41" s="42"/>
      <c r="T41" s="42"/>
      <c r="U41" s="42"/>
      <c r="V41" s="3"/>
      <c r="W41" s="42"/>
    </row>
    <row r="42" spans="2:23" ht="15.75" x14ac:dyDescent="0.25">
      <c r="B42" s="3"/>
      <c r="R42" s="3"/>
      <c r="S42" s="42"/>
      <c r="T42" s="42"/>
      <c r="U42" s="42"/>
      <c r="V42" s="3"/>
      <c r="W42" s="42"/>
    </row>
    <row r="43" spans="2:23"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3"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3"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3"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3"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14249</v>
      </c>
      <c r="N47" s="18">
        <f>F$47+O$31</f>
        <v>16889</v>
      </c>
      <c r="O47" s="19">
        <f>G$47+O$31</f>
        <v>19499</v>
      </c>
      <c r="P47" s="18">
        <f>H$47+O$31</f>
        <v>22139</v>
      </c>
      <c r="Q47" s="18">
        <f>I$47+O$31</f>
        <v>24749</v>
      </c>
      <c r="R47" s="3"/>
      <c r="S47" s="3"/>
      <c r="T47" s="3"/>
      <c r="U47" s="3"/>
      <c r="V47" s="3"/>
    </row>
    <row r="48" spans="2:23"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11191.5</v>
      </c>
      <c r="N48" s="18">
        <f>F$48+O$32</f>
        <v>13611.5</v>
      </c>
      <c r="O48" s="19">
        <f>G$48+O$32</f>
        <v>16004</v>
      </c>
      <c r="P48" s="18">
        <f>H$48+O$32</f>
        <v>18424</v>
      </c>
      <c r="Q48" s="18">
        <f>I$48+O$32</f>
        <v>20816.5</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8134</v>
      </c>
      <c r="N49" s="18">
        <f>F$49+O$33</f>
        <v>10334</v>
      </c>
      <c r="O49" s="19">
        <f>G$49+O$33</f>
        <v>12509</v>
      </c>
      <c r="P49" s="18">
        <f>H$49+O$33</f>
        <v>14709</v>
      </c>
      <c r="Q49" s="18">
        <f>I$49+O$33</f>
        <v>16884</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5076.5</v>
      </c>
      <c r="N50" s="18">
        <f>F$50+O$34</f>
        <v>7056.5</v>
      </c>
      <c r="O50" s="19">
        <f>G$50+O$34</f>
        <v>9014</v>
      </c>
      <c r="P50" s="18">
        <f>H$50+O$34</f>
        <v>10994</v>
      </c>
      <c r="Q50" s="18">
        <f>I$50+O$34</f>
        <v>12951.5</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2019</v>
      </c>
      <c r="N51" s="19">
        <f>F$51+O$35</f>
        <v>3779</v>
      </c>
      <c r="O51" s="19">
        <f>G$51+O$35</f>
        <v>5519</v>
      </c>
      <c r="P51" s="19">
        <f>H$51+O$35</f>
        <v>7279</v>
      </c>
      <c r="Q51" s="19">
        <f>I$51+O$35</f>
        <v>9019</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-1038.5</v>
      </c>
      <c r="N52" s="18">
        <f>F$52+O$36</f>
        <v>501.5</v>
      </c>
      <c r="O52" s="19">
        <f>G$52+O$36</f>
        <v>2024</v>
      </c>
      <c r="P52" s="18">
        <f>H$52+O$36</f>
        <v>3564</v>
      </c>
      <c r="Q52" s="18">
        <f>I$52+O$36</f>
        <v>5086.5</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-4096</v>
      </c>
      <c r="N53" s="19">
        <f>F$53+O$37</f>
        <v>-2776</v>
      </c>
      <c r="O53" s="19">
        <f>G$53+O$37</f>
        <v>-1471</v>
      </c>
      <c r="P53" s="19">
        <f>H$53+O$37</f>
        <v>-151</v>
      </c>
      <c r="Q53" s="19">
        <f>I$53+O$37</f>
        <v>1154</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-7153.5</v>
      </c>
      <c r="N54" s="18">
        <f>F$54+O$38</f>
        <v>-6053.5</v>
      </c>
      <c r="O54" s="19">
        <f>G$54+O$38</f>
        <v>-4966</v>
      </c>
      <c r="P54" s="18">
        <f>H$54+O$38</f>
        <v>-3866</v>
      </c>
      <c r="Q54" s="18">
        <f>I$54+O$38</f>
        <v>-2778.5</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-7765</v>
      </c>
      <c r="N55" s="21">
        <f>F$55+O$39</f>
        <v>-6709</v>
      </c>
      <c r="O55" s="21">
        <f>G$55+O$39</f>
        <v>-5665</v>
      </c>
      <c r="P55" s="21">
        <f>H$55+O$39</f>
        <v>-4609</v>
      </c>
      <c r="Q55" s="21">
        <f>I$55+O$39</f>
        <v>-3565</v>
      </c>
      <c r="R55" s="3"/>
      <c r="S55" s="3"/>
      <c r="T55" s="3"/>
      <c r="U55" s="3"/>
      <c r="V55" s="3"/>
    </row>
    <row r="56" spans="2:22" ht="15.75" x14ac:dyDescent="0.25">
      <c r="B56" s="3"/>
      <c r="C56" s="140"/>
      <c r="D56" s="138"/>
      <c r="E56" s="139"/>
      <c r="F56" s="139"/>
      <c r="G56" s="139"/>
      <c r="H56" s="139"/>
      <c r="I56" s="139"/>
      <c r="J56" s="3"/>
      <c r="K56" s="11" t="s">
        <v>0</v>
      </c>
      <c r="L56" s="30">
        <f>C$16</f>
        <v>120</v>
      </c>
      <c r="M56" s="31">
        <f>E$55+O$40</f>
        <v>-7584</v>
      </c>
      <c r="N56" s="31">
        <f>F$55+O$40</f>
        <v>-6528</v>
      </c>
      <c r="O56" s="31">
        <f>G$55+O$40</f>
        <v>-5484</v>
      </c>
      <c r="P56" s="31">
        <f>H$55+O$40</f>
        <v>-4428</v>
      </c>
      <c r="Q56" s="31">
        <f>I$55+O$40</f>
        <v>-3384</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2gmqxjnuZ7hinco4P4/rRCcnUEgNg4pXXSA46hDNcwnp3iyVe9iN2BrtYyWjy1IBurDLb2iahCVKSFWHIKKkfg==" saltValue="mgAE4rCWcdKNHlBDQEEKYw==" spinCount="100000" sheet="1" objects="1" scenarios="1"/>
  <mergeCells count="17">
    <mergeCell ref="M43:Q43"/>
    <mergeCell ref="E44:I44"/>
    <mergeCell ref="M44:Q44"/>
    <mergeCell ref="M31:M38"/>
    <mergeCell ref="G18:O18"/>
    <mergeCell ref="G19:O19"/>
    <mergeCell ref="G28:K28"/>
    <mergeCell ref="C47:C54"/>
    <mergeCell ref="K47:K54"/>
    <mergeCell ref="E31:E38"/>
    <mergeCell ref="E43:I43"/>
    <mergeCell ref="B2:C2"/>
    <mergeCell ref="B3:C3"/>
    <mergeCell ref="G4:M4"/>
    <mergeCell ref="E27:K27"/>
    <mergeCell ref="E5:F5"/>
    <mergeCell ref="G5:M5"/>
  </mergeCells>
  <dataValidations count="2">
    <dataValidation type="list" allowBlank="1" showInputMessage="1" showErrorMessage="1" sqref="C6">
      <formula1>CLEVEL</formula1>
    </dataValidation>
    <dataValidation type="list" allowBlank="1" showInputMessage="1" showErrorMessage="1" sqref="C7">
      <formula1>P.E.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7"/>
  <sheetViews>
    <sheetView topLeftCell="A22" zoomScale="120" zoomScaleNormal="120" workbookViewId="0">
      <selection activeCell="Q29" sqref="Q29"/>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2: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2:24" ht="15.75" x14ac:dyDescent="0.25">
      <c r="B4" s="10" t="s">
        <v>2</v>
      </c>
      <c r="C4" s="39">
        <v>170</v>
      </c>
      <c r="D4" s="42"/>
      <c r="E4" s="43"/>
      <c r="F4" s="43"/>
      <c r="G4" s="183" t="s">
        <v>21</v>
      </c>
      <c r="H4" s="183"/>
      <c r="I4" s="183"/>
      <c r="J4" s="183"/>
      <c r="K4" s="183"/>
      <c r="L4" s="183"/>
      <c r="M4" s="183"/>
      <c r="N4" s="42"/>
      <c r="O4" s="42"/>
      <c r="W4" s="42"/>
      <c r="X4" s="42"/>
    </row>
    <row r="5" spans="2:24" ht="15.75" x14ac:dyDescent="0.25">
      <c r="B5" s="38" t="s">
        <v>23</v>
      </c>
      <c r="C5" s="105">
        <v>10</v>
      </c>
      <c r="D5" s="42"/>
      <c r="E5" s="185" t="s">
        <v>33</v>
      </c>
      <c r="F5" s="186"/>
      <c r="G5" s="181" t="s">
        <v>22</v>
      </c>
      <c r="H5" s="181"/>
      <c r="I5" s="181"/>
      <c r="J5" s="181"/>
      <c r="K5" s="181"/>
      <c r="L5" s="181"/>
      <c r="M5" s="181"/>
      <c r="N5" s="42"/>
      <c r="O5" s="42"/>
      <c r="W5" s="42"/>
      <c r="X5" s="42"/>
    </row>
    <row r="6" spans="2:24" ht="15.75" x14ac:dyDescent="0.25">
      <c r="B6" s="3" t="s">
        <v>5</v>
      </c>
      <c r="C6" s="40">
        <v>0.75</v>
      </c>
      <c r="D6" s="42"/>
      <c r="E6" s="79" t="s">
        <v>32</v>
      </c>
      <c r="F6" s="34" t="s">
        <v>27</v>
      </c>
      <c r="G6" s="89">
        <v>0.75</v>
      </c>
      <c r="H6" s="90">
        <v>0.7</v>
      </c>
      <c r="I6" s="91">
        <v>0.65</v>
      </c>
      <c r="J6" s="91">
        <v>0.6</v>
      </c>
      <c r="K6" s="91">
        <v>0.55000000000000004</v>
      </c>
      <c r="L6" s="91">
        <v>0.5</v>
      </c>
      <c r="M6" s="5" t="s">
        <v>0</v>
      </c>
      <c r="N6" s="42"/>
      <c r="O6" s="42"/>
      <c r="W6" s="42"/>
      <c r="X6" s="42"/>
    </row>
    <row r="7" spans="2:24" ht="15.75" x14ac:dyDescent="0.25">
      <c r="B7" s="3" t="s">
        <v>9</v>
      </c>
      <c r="C7" s="106">
        <v>100</v>
      </c>
      <c r="D7" s="42"/>
      <c r="E7" s="44">
        <v>100</v>
      </c>
      <c r="F7" s="45">
        <v>17.5</v>
      </c>
      <c r="G7" s="8">
        <v>51.1</v>
      </c>
      <c r="H7" s="8">
        <v>34.700000000000003</v>
      </c>
      <c r="I7" s="8">
        <v>25.3</v>
      </c>
      <c r="J7" s="8">
        <v>17.100000000000001</v>
      </c>
      <c r="K7" s="8">
        <v>12.9</v>
      </c>
      <c r="L7" s="8">
        <v>8.9</v>
      </c>
      <c r="M7" s="46" t="s">
        <v>1</v>
      </c>
      <c r="N7" s="42"/>
      <c r="O7" s="42"/>
      <c r="W7" s="42"/>
      <c r="X7" s="42"/>
    </row>
    <row r="8" spans="2:24" ht="15.75" customHeight="1" x14ac:dyDescent="0.25">
      <c r="B8" s="3" t="s">
        <v>11</v>
      </c>
      <c r="C8" s="61">
        <f>IF(C$7=100,F$7,IF(C$7=95,F$8,IF(C$7=90,F$9,IF(C$7=85,F$10,IF(C$7=80,F$11)))))</f>
        <v>17.5</v>
      </c>
      <c r="D8" s="42"/>
      <c r="E8" s="35">
        <v>95</v>
      </c>
      <c r="F8" s="36">
        <v>16.63</v>
      </c>
      <c r="G8" s="8">
        <v>48.6</v>
      </c>
      <c r="H8" s="8">
        <v>33</v>
      </c>
      <c r="I8" s="8">
        <v>24.1</v>
      </c>
      <c r="J8" s="8">
        <v>16.2</v>
      </c>
      <c r="K8" s="8">
        <v>12.3</v>
      </c>
      <c r="L8" s="8" t="s">
        <v>1</v>
      </c>
      <c r="M8" s="6" t="s">
        <v>1</v>
      </c>
      <c r="N8" s="42"/>
      <c r="O8" s="42"/>
      <c r="W8" s="42"/>
      <c r="X8" s="42"/>
    </row>
    <row r="9" spans="2:24" ht="15.75" x14ac:dyDescent="0.25">
      <c r="B9" s="3" t="s">
        <v>6</v>
      </c>
      <c r="C9" s="62">
        <f>C$4*C$6*C$5</f>
        <v>1275</v>
      </c>
      <c r="D9" s="42"/>
      <c r="E9" s="35">
        <v>90</v>
      </c>
      <c r="F9" s="36">
        <v>15.75</v>
      </c>
      <c r="G9" s="8">
        <v>46</v>
      </c>
      <c r="H9" s="8">
        <v>31.2</v>
      </c>
      <c r="I9" s="8">
        <v>22.8</v>
      </c>
      <c r="J9" s="8">
        <v>15.3</v>
      </c>
      <c r="K9" s="8" t="s">
        <v>1</v>
      </c>
      <c r="L9" s="8" t="s">
        <v>1</v>
      </c>
      <c r="M9" s="6" t="s">
        <v>1</v>
      </c>
      <c r="N9" s="42"/>
      <c r="O9" s="42"/>
      <c r="W9" s="42"/>
      <c r="X9" s="42"/>
    </row>
    <row r="10" spans="2:24" ht="15.75" x14ac:dyDescent="0.25">
      <c r="B10" s="3" t="s">
        <v>25</v>
      </c>
      <c r="C10" s="63">
        <f>C$9*C$8</f>
        <v>22312.5</v>
      </c>
      <c r="D10" s="42"/>
      <c r="E10" s="35">
        <v>85</v>
      </c>
      <c r="F10" s="36">
        <v>14.88</v>
      </c>
      <c r="G10" s="8">
        <v>43.5</v>
      </c>
      <c r="H10" s="8">
        <v>29.5</v>
      </c>
      <c r="I10" s="8">
        <v>21.5</v>
      </c>
      <c r="J10" s="8">
        <v>14.5</v>
      </c>
      <c r="K10" s="8" t="s">
        <v>1</v>
      </c>
      <c r="L10" s="8" t="s">
        <v>1</v>
      </c>
      <c r="M10" s="6" t="s">
        <v>1</v>
      </c>
      <c r="N10" s="42"/>
      <c r="O10" s="42"/>
      <c r="W10" s="42"/>
      <c r="X10" s="42"/>
    </row>
    <row r="11" spans="2: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51.1</v>
      </c>
      <c r="D11" s="42"/>
      <c r="E11" s="35">
        <v>80</v>
      </c>
      <c r="F11" s="36">
        <v>14</v>
      </c>
      <c r="G11" s="8">
        <v>40.9</v>
      </c>
      <c r="H11" s="8">
        <v>27.8</v>
      </c>
      <c r="I11" s="8">
        <v>20.3</v>
      </c>
      <c r="J11" s="8" t="s">
        <v>1</v>
      </c>
      <c r="K11" s="8" t="s">
        <v>1</v>
      </c>
      <c r="L11" s="8" t="s">
        <v>1</v>
      </c>
      <c r="M11" s="6" t="s">
        <v>1</v>
      </c>
      <c r="N11" s="42"/>
      <c r="O11" s="42"/>
      <c r="W11" s="42"/>
      <c r="X11" s="42"/>
    </row>
    <row r="12" spans="2:24" ht="15.75" x14ac:dyDescent="0.25">
      <c r="B12" s="3" t="s">
        <v>13</v>
      </c>
      <c r="C12" s="65">
        <f>C$11*C$5</f>
        <v>511</v>
      </c>
      <c r="D12" s="42"/>
      <c r="E12" s="16">
        <v>55</v>
      </c>
      <c r="F12" s="37">
        <v>9.6300000000000008</v>
      </c>
      <c r="G12" s="8" t="s">
        <v>1</v>
      </c>
      <c r="H12" s="8" t="s">
        <v>1</v>
      </c>
      <c r="I12" s="8" t="s">
        <v>1</v>
      </c>
      <c r="J12" s="8" t="s">
        <v>1</v>
      </c>
      <c r="K12" s="8" t="s">
        <v>1</v>
      </c>
      <c r="L12" s="8" t="s">
        <v>1</v>
      </c>
      <c r="M12" s="9">
        <v>300</v>
      </c>
      <c r="N12" s="42"/>
      <c r="O12" s="42"/>
      <c r="W12" s="42"/>
      <c r="X12" s="42"/>
    </row>
    <row r="13" spans="2:24" ht="15.75" x14ac:dyDescent="0.25">
      <c r="B13" s="3" t="s">
        <v>14</v>
      </c>
      <c r="C13" s="63">
        <f>0.5*C$4*C$5</f>
        <v>850</v>
      </c>
      <c r="D13" s="3"/>
      <c r="E13" s="3"/>
      <c r="F13" s="3"/>
      <c r="G13" s="3"/>
      <c r="H13" s="42"/>
      <c r="I13" s="42"/>
      <c r="J13" s="42"/>
      <c r="K13" s="42"/>
      <c r="L13" s="42"/>
      <c r="M13" s="42"/>
      <c r="N13" s="42"/>
      <c r="O13" s="42"/>
      <c r="W13" s="42"/>
      <c r="X13" s="42"/>
    </row>
    <row r="14" spans="2:24" ht="15.75" x14ac:dyDescent="0.25">
      <c r="B14" s="32" t="s">
        <v>26</v>
      </c>
      <c r="C14" s="66">
        <f>C$13*F$12</f>
        <v>8185.5000000000009</v>
      </c>
      <c r="D14" s="3"/>
      <c r="E14" s="3"/>
      <c r="F14" s="3"/>
      <c r="G14" s="3"/>
      <c r="H14" s="42"/>
      <c r="I14" s="42"/>
      <c r="J14" s="42"/>
      <c r="K14" s="42"/>
      <c r="L14" s="42"/>
      <c r="M14" s="42"/>
      <c r="N14" s="42"/>
      <c r="O14" s="42"/>
      <c r="W14" s="42"/>
      <c r="X14" s="42"/>
    </row>
    <row r="15" spans="2:24" ht="15.75" x14ac:dyDescent="0.25">
      <c r="B15" s="33" t="s">
        <v>28</v>
      </c>
      <c r="C15" s="67">
        <f>M$12</f>
        <v>300</v>
      </c>
      <c r="D15" s="3"/>
      <c r="E15" s="3"/>
      <c r="F15" s="3"/>
      <c r="G15" s="3"/>
      <c r="H15" s="42"/>
      <c r="I15" s="42"/>
      <c r="J15" s="42"/>
      <c r="K15" s="42"/>
      <c r="L15" s="42"/>
      <c r="M15" s="42"/>
      <c r="N15" s="42"/>
      <c r="O15" s="42"/>
      <c r="W15" s="42"/>
      <c r="X15" s="42"/>
    </row>
    <row r="16" spans="2: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c r="X18" s="42"/>
    </row>
    <row r="19" spans="2:24" ht="15.75" x14ac:dyDescent="0.25">
      <c r="B19" s="42"/>
      <c r="E19" s="3"/>
      <c r="F19" s="10"/>
      <c r="G19" s="191" t="s">
        <v>3</v>
      </c>
      <c r="H19" s="191"/>
      <c r="I19" s="191"/>
      <c r="J19" s="191"/>
      <c r="K19" s="191"/>
      <c r="L19" s="191"/>
      <c r="M19" s="191"/>
      <c r="N19" s="191"/>
      <c r="O19" s="191"/>
      <c r="P19" s="42"/>
      <c r="Q19" s="42"/>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c r="X20" s="42"/>
    </row>
    <row r="21" spans="2:24"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c r="X22" s="42"/>
    </row>
    <row r="23" spans="2:24"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42"/>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T24" s="42"/>
      <c r="U24" s="42"/>
      <c r="V24" s="42"/>
      <c r="W24" s="42"/>
      <c r="X24" s="42"/>
    </row>
    <row r="25" spans="2:24" ht="15.75" x14ac:dyDescent="0.25">
      <c r="B25" s="42"/>
      <c r="F25" s="42"/>
      <c r="R25" s="42"/>
      <c r="S25" s="42"/>
      <c r="T25" s="42"/>
      <c r="U25" s="42"/>
      <c r="V25" s="42"/>
      <c r="W25" s="42"/>
      <c r="X25" s="42"/>
    </row>
    <row r="26" spans="2:24" ht="15.75" customHeight="1" x14ac:dyDescent="0.25">
      <c r="B26" s="42"/>
      <c r="F26" s="3"/>
      <c r="R26" s="42"/>
      <c r="S26" s="42"/>
      <c r="T26" s="42"/>
      <c r="U26" s="42"/>
      <c r="V26" s="42"/>
      <c r="W26" s="187" t="s">
        <v>15</v>
      </c>
      <c r="X26" s="42"/>
    </row>
    <row r="27" spans="2:24" ht="15.75" x14ac:dyDescent="0.25">
      <c r="B27" s="42"/>
      <c r="E27" s="184" t="s">
        <v>31</v>
      </c>
      <c r="F27" s="184"/>
      <c r="G27" s="184"/>
      <c r="H27" s="184"/>
      <c r="I27" s="184"/>
      <c r="J27" s="184"/>
      <c r="K27" s="184"/>
      <c r="R27" s="42"/>
      <c r="S27" s="42"/>
      <c r="T27" s="42"/>
      <c r="U27" s="42"/>
      <c r="V27" s="42"/>
      <c r="W27" s="188"/>
      <c r="X27" s="42"/>
    </row>
    <row r="28" spans="2:24" ht="15.75" x14ac:dyDescent="0.25">
      <c r="B28" s="42"/>
      <c r="E28" s="10"/>
      <c r="F28" s="10"/>
      <c r="G28" s="181" t="s">
        <v>30</v>
      </c>
      <c r="H28" s="181"/>
      <c r="I28" s="181"/>
      <c r="J28" s="181"/>
      <c r="K28" s="181"/>
      <c r="L28" s="42"/>
      <c r="M28" s="42"/>
      <c r="N28" s="42"/>
      <c r="O28" s="42"/>
      <c r="P28" s="42"/>
      <c r="Q28" s="42"/>
      <c r="R28" s="42"/>
      <c r="S28" s="42"/>
      <c r="T28" s="42"/>
      <c r="U28" s="42"/>
      <c r="V28" s="42"/>
      <c r="W28" s="188"/>
      <c r="X28" s="42"/>
    </row>
    <row r="29" spans="2:24" ht="15.75" x14ac:dyDescent="0.25">
      <c r="B29" s="42"/>
      <c r="E29" s="3"/>
      <c r="F29" s="3"/>
      <c r="G29" s="77">
        <f>ROUND(C$8*0.9,2)</f>
        <v>15.75</v>
      </c>
      <c r="H29" s="77">
        <f>ROUND(C$8*0.95,2)</f>
        <v>16.63</v>
      </c>
      <c r="I29" s="22">
        <f>C$8</f>
        <v>17.5</v>
      </c>
      <c r="J29" s="77">
        <f>ROUND(C$8*1.05,2)</f>
        <v>18.38</v>
      </c>
      <c r="K29" s="77">
        <f>ROUND(C$8*1.1,2)</f>
        <v>19.25</v>
      </c>
      <c r="L29" s="42"/>
      <c r="M29" s="68"/>
      <c r="N29" s="69"/>
      <c r="O29" s="68" t="s">
        <v>40</v>
      </c>
      <c r="P29" s="42"/>
      <c r="Q29" s="42"/>
      <c r="R29" s="3"/>
      <c r="S29" s="3"/>
      <c r="T29" s="3"/>
      <c r="U29" s="3"/>
      <c r="V29" s="3"/>
      <c r="W29" s="188"/>
      <c r="X29" s="42"/>
    </row>
    <row r="30" spans="2:24" ht="15.75" x14ac:dyDescent="0.25">
      <c r="B30" s="42"/>
      <c r="E30" s="7"/>
      <c r="F30" s="7"/>
      <c r="G30" s="16" t="s">
        <v>16</v>
      </c>
      <c r="H30" s="16" t="s">
        <v>17</v>
      </c>
      <c r="I30" s="17" t="s">
        <v>18</v>
      </c>
      <c r="J30" s="16" t="s">
        <v>19</v>
      </c>
      <c r="K30" s="16" t="s">
        <v>20</v>
      </c>
      <c r="L30" s="3"/>
      <c r="M30" s="131"/>
      <c r="N30" s="70"/>
      <c r="O30" s="42" t="s">
        <v>41</v>
      </c>
      <c r="P30" s="3"/>
      <c r="Q30" s="3"/>
      <c r="R30" s="3"/>
      <c r="S30" s="3"/>
      <c r="T30" s="3"/>
      <c r="U30" s="3"/>
      <c r="V30" s="3"/>
      <c r="W30" s="188"/>
      <c r="X30" s="42"/>
    </row>
    <row r="31" spans="2:24"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81">
        <f>MAX(0,C$9-(N$31*C$5))*C$8-C$12</f>
        <v>-511</v>
      </c>
      <c r="P31" s="3"/>
      <c r="Q31" s="3"/>
      <c r="R31" s="3"/>
      <c r="S31" s="3"/>
      <c r="T31" s="3"/>
      <c r="U31" s="3"/>
      <c r="W31" s="188"/>
      <c r="X31" s="42"/>
    </row>
    <row r="32" spans="2:24" ht="15.75" x14ac:dyDescent="0.25">
      <c r="B32" s="42"/>
      <c r="C32" s="42"/>
      <c r="D32" s="3"/>
      <c r="E32" s="189"/>
      <c r="F32" s="77">
        <v>275</v>
      </c>
      <c r="G32" s="18">
        <f>F$32*G$29*C$5</f>
        <v>43312.5</v>
      </c>
      <c r="H32" s="18">
        <f>F$32*H$29*C$5</f>
        <v>45732.5</v>
      </c>
      <c r="I32" s="19">
        <f>F$32*I$29*C$5</f>
        <v>48125</v>
      </c>
      <c r="J32" s="18">
        <f>F$32*J$29*C$5</f>
        <v>50545</v>
      </c>
      <c r="K32" s="18">
        <f>F$32*K$29*C$5</f>
        <v>52937.5</v>
      </c>
      <c r="L32" s="3"/>
      <c r="M32" s="188"/>
      <c r="N32" s="34">
        <v>275</v>
      </c>
      <c r="O32" s="82">
        <f>MAX(0,C$9-(N$32*C$5))*C$8-C$12</f>
        <v>-511</v>
      </c>
      <c r="P32" s="3"/>
      <c r="Q32" s="3"/>
      <c r="R32" s="3"/>
      <c r="S32" s="3"/>
      <c r="T32" s="3"/>
      <c r="U32" s="3"/>
      <c r="V32" s="3"/>
      <c r="W32" s="188"/>
      <c r="X32" s="42"/>
    </row>
    <row r="33" spans="2:24" ht="15.75" x14ac:dyDescent="0.25">
      <c r="B33" s="3"/>
      <c r="C33" s="3"/>
      <c r="D33" s="3"/>
      <c r="E33" s="189"/>
      <c r="F33" s="77">
        <v>250</v>
      </c>
      <c r="G33" s="18">
        <f>F$33*G$29*C$5</f>
        <v>39375</v>
      </c>
      <c r="H33" s="18">
        <f>F$33*H$29*C$5</f>
        <v>41575</v>
      </c>
      <c r="I33" s="19">
        <f>F$33*I$29*C$5</f>
        <v>43750</v>
      </c>
      <c r="J33" s="18">
        <f>F$33*J$29*C$5</f>
        <v>45950</v>
      </c>
      <c r="K33" s="18">
        <f>F$33*K$29*C$5</f>
        <v>48125</v>
      </c>
      <c r="L33" s="3"/>
      <c r="M33" s="188"/>
      <c r="N33" s="34">
        <v>250</v>
      </c>
      <c r="O33" s="82">
        <f>MAX(0,C$9-(N$33*C$5))*C$8-C$12</f>
        <v>-511</v>
      </c>
      <c r="P33" s="3"/>
      <c r="Q33" s="3"/>
      <c r="R33" s="3"/>
      <c r="S33" s="3"/>
      <c r="T33" s="3"/>
      <c r="U33" s="3"/>
      <c r="V33" s="3"/>
      <c r="W33" s="188"/>
      <c r="X33" s="42"/>
    </row>
    <row r="34" spans="2:24" ht="15.75" x14ac:dyDescent="0.25">
      <c r="B34" s="3"/>
      <c r="E34" s="189"/>
      <c r="F34" s="77">
        <v>225</v>
      </c>
      <c r="G34" s="18">
        <f>F$34*G$29*C$5</f>
        <v>35437.5</v>
      </c>
      <c r="H34" s="18">
        <f>F$34*H$29*C$5</f>
        <v>37417.5</v>
      </c>
      <c r="I34" s="19">
        <f>F$34*I$29*C$5</f>
        <v>39375</v>
      </c>
      <c r="J34" s="18">
        <f>F$34*J$29*C$5</f>
        <v>41355</v>
      </c>
      <c r="K34" s="18">
        <f>F$34*K$29*C$5</f>
        <v>43312.5</v>
      </c>
      <c r="M34" s="188"/>
      <c r="N34" s="34">
        <v>225</v>
      </c>
      <c r="O34" s="82">
        <f>MAX(0,C$9-(N$34*C$5))*C$8-C$12</f>
        <v>-511</v>
      </c>
      <c r="R34" s="3"/>
      <c r="S34" s="3"/>
      <c r="T34" s="3"/>
      <c r="U34" s="3"/>
      <c r="V34" s="3"/>
      <c r="W34" s="42"/>
      <c r="X34" s="42"/>
    </row>
    <row r="35" spans="2:24" ht="15.75" x14ac:dyDescent="0.25">
      <c r="B35" s="3"/>
      <c r="E35" s="189"/>
      <c r="F35" s="15">
        <v>200</v>
      </c>
      <c r="G35" s="19">
        <f>F$35*G$29*C$5</f>
        <v>31500</v>
      </c>
      <c r="H35" s="19">
        <f>F$35*H$29*C$5</f>
        <v>33260</v>
      </c>
      <c r="I35" s="19">
        <f>F$35*I$29*C$5</f>
        <v>35000</v>
      </c>
      <c r="J35" s="19">
        <f>F$35*J$29*C$5</f>
        <v>36760</v>
      </c>
      <c r="K35" s="19">
        <f>F$35*K$29*C$5</f>
        <v>38500</v>
      </c>
      <c r="M35" s="188"/>
      <c r="N35" s="72">
        <v>200</v>
      </c>
      <c r="O35" s="83">
        <f>MAX(0,C$9-(N$35*C$5))*C$8-C$12</f>
        <v>-511</v>
      </c>
      <c r="R35" s="3"/>
      <c r="S35" s="3"/>
      <c r="T35" s="3"/>
      <c r="U35" s="3"/>
      <c r="V35" s="3"/>
      <c r="W35" s="42"/>
      <c r="X35" s="42"/>
    </row>
    <row r="36" spans="2:24" ht="15.75" x14ac:dyDescent="0.25">
      <c r="B36" s="3"/>
      <c r="E36" s="189"/>
      <c r="F36" s="77">
        <v>175</v>
      </c>
      <c r="G36" s="18">
        <f>F$36*G$29*C$5</f>
        <v>27562.5</v>
      </c>
      <c r="H36" s="18">
        <f>F$36*H$29*C$5</f>
        <v>29102.5</v>
      </c>
      <c r="I36" s="19">
        <f>F$36*I$29*C$5</f>
        <v>30625</v>
      </c>
      <c r="J36" s="18">
        <f>F$36*J$29*C$5</f>
        <v>32165</v>
      </c>
      <c r="K36" s="18">
        <f>F$36*K$29*C$5</f>
        <v>33687.5</v>
      </c>
      <c r="M36" s="188"/>
      <c r="N36" s="34">
        <v>175</v>
      </c>
      <c r="O36" s="82">
        <f>MAX(0,C$9-(N$36*C$5))*C$8-C$12</f>
        <v>-511</v>
      </c>
      <c r="R36" s="3"/>
      <c r="S36" s="42"/>
      <c r="T36" s="42"/>
      <c r="U36" s="42"/>
      <c r="V36" s="3"/>
      <c r="W36" s="42"/>
      <c r="X36" s="42"/>
    </row>
    <row r="37" spans="2:24" ht="15.75" x14ac:dyDescent="0.25">
      <c r="B37" s="3"/>
      <c r="E37" s="189"/>
      <c r="F37" s="15">
        <v>150</v>
      </c>
      <c r="G37" s="19">
        <f>F$37*G$29*C$5</f>
        <v>23625</v>
      </c>
      <c r="H37" s="19">
        <f>F$37*H$29*C$5</f>
        <v>24945</v>
      </c>
      <c r="I37" s="19">
        <f>F$37*I$29*C$5</f>
        <v>26250</v>
      </c>
      <c r="J37" s="19">
        <f>F$37*J$29*C$5</f>
        <v>27570</v>
      </c>
      <c r="K37" s="19">
        <f>F$37*K$29*C$5</f>
        <v>28875</v>
      </c>
      <c r="M37" s="188"/>
      <c r="N37" s="72">
        <v>150</v>
      </c>
      <c r="O37" s="83">
        <f>MAX(0,C$9-(N$37*C$5))*C$8-C$12</f>
        <v>-511</v>
      </c>
      <c r="R37" s="3"/>
      <c r="S37" s="42"/>
      <c r="T37" s="42"/>
      <c r="U37" s="42"/>
      <c r="V37" s="3"/>
      <c r="W37" s="42"/>
      <c r="X37" s="42"/>
    </row>
    <row r="38" spans="2:24" ht="15.75" x14ac:dyDescent="0.25">
      <c r="B38" s="3"/>
      <c r="E38" s="189"/>
      <c r="F38" s="77">
        <v>125</v>
      </c>
      <c r="G38" s="18">
        <f>F$38*G$29*C$5</f>
        <v>19687.5</v>
      </c>
      <c r="H38" s="18">
        <f>F$38*H$29*C$5</f>
        <v>20787.5</v>
      </c>
      <c r="I38" s="19">
        <f>F$38*I$29*C$5</f>
        <v>21875</v>
      </c>
      <c r="J38" s="18">
        <f>F$38*J$29*C$5</f>
        <v>22975</v>
      </c>
      <c r="K38" s="18">
        <f>F$38*K$29*C$5</f>
        <v>24062.5</v>
      </c>
      <c r="M38" s="188"/>
      <c r="N38" s="34">
        <v>125</v>
      </c>
      <c r="O38" s="82">
        <f>MAX(0,C$9-(N$38*C$5))*C$8-C$12</f>
        <v>-73.5</v>
      </c>
      <c r="R38" s="3"/>
      <c r="S38" s="42"/>
      <c r="T38" s="42"/>
      <c r="U38" s="42"/>
      <c r="V38" s="3"/>
      <c r="W38" s="42"/>
      <c r="X38" s="42"/>
    </row>
    <row r="39" spans="2:24" ht="15.75" x14ac:dyDescent="0.25">
      <c r="B39" s="3"/>
      <c r="E39" s="11" t="s">
        <v>4</v>
      </c>
      <c r="F39" s="23">
        <f>C$16</f>
        <v>120</v>
      </c>
      <c r="G39" s="24">
        <f>F$39*G$29*C$5</f>
        <v>18900</v>
      </c>
      <c r="H39" s="24">
        <f>F$39*H$29*C$5</f>
        <v>19956</v>
      </c>
      <c r="I39" s="24">
        <f>F$39*I$29*C$5</f>
        <v>21000</v>
      </c>
      <c r="J39" s="24">
        <f>F$39*$J29*C$5</f>
        <v>22056</v>
      </c>
      <c r="K39" s="24">
        <f>F$39*K$29*C$5</f>
        <v>23100</v>
      </c>
      <c r="M39" s="75" t="s">
        <v>4</v>
      </c>
      <c r="N39" s="74">
        <f>C$16</f>
        <v>120</v>
      </c>
      <c r="O39" s="85">
        <f>MAX(0,C$9-(N$39*C$5))*C$8-C$12</f>
        <v>801.5</v>
      </c>
      <c r="R39" s="3"/>
      <c r="S39" s="42"/>
      <c r="T39" s="42"/>
      <c r="U39" s="42"/>
      <c r="V39" s="3"/>
      <c r="W39" s="42"/>
      <c r="X39" s="42"/>
    </row>
    <row r="40" spans="2:24" ht="15.75" x14ac:dyDescent="0.25">
      <c r="B40" s="3"/>
      <c r="M40" s="76" t="s">
        <v>0</v>
      </c>
      <c r="N40" s="86">
        <f>C$16</f>
        <v>120</v>
      </c>
      <c r="O40" s="87">
        <f>MAX(0,C$13-(N$40*C$5))*F$12-M$12</f>
        <v>-300</v>
      </c>
      <c r="R40" s="3"/>
      <c r="S40" s="42"/>
      <c r="T40" s="42"/>
      <c r="U40" s="42"/>
      <c r="V40" s="3"/>
      <c r="W40" s="42"/>
      <c r="X40" s="42"/>
    </row>
    <row r="41" spans="2:24" ht="15.75" x14ac:dyDescent="0.25">
      <c r="B41" s="3"/>
      <c r="R41" s="3"/>
      <c r="S41" s="42"/>
      <c r="T41" s="42"/>
      <c r="U41" s="42"/>
      <c r="V41" s="3"/>
      <c r="W41" s="42"/>
      <c r="X41" s="42"/>
    </row>
    <row r="42" spans="2:24" ht="15.75" x14ac:dyDescent="0.25">
      <c r="B42" s="3"/>
      <c r="R42" s="3"/>
      <c r="S42" s="42"/>
      <c r="T42" s="42"/>
      <c r="U42" s="42"/>
      <c r="V42" s="3"/>
      <c r="W42" s="42"/>
      <c r="X42" s="42"/>
    </row>
    <row r="43" spans="2:24"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4"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14219</v>
      </c>
      <c r="N47" s="18">
        <f>F$47+O$31</f>
        <v>16859</v>
      </c>
      <c r="O47" s="19">
        <f>G$47+O$31</f>
        <v>19469</v>
      </c>
      <c r="P47" s="18">
        <f>H$47+O$31</f>
        <v>22109</v>
      </c>
      <c r="Q47" s="18">
        <f>I$47+O$31</f>
        <v>24719</v>
      </c>
      <c r="R47" s="3"/>
      <c r="S47" s="3"/>
      <c r="T47" s="3"/>
      <c r="U47" s="3"/>
      <c r="V47" s="3"/>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11161.5</v>
      </c>
      <c r="N48" s="18">
        <f>F$48+O$32</f>
        <v>13581.5</v>
      </c>
      <c r="O48" s="19">
        <f>G$48+O$32</f>
        <v>15974</v>
      </c>
      <c r="P48" s="18">
        <f>H$48+O$32</f>
        <v>18394</v>
      </c>
      <c r="Q48" s="18">
        <f>I$48+O$32</f>
        <v>20786.5</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8104</v>
      </c>
      <c r="N49" s="18">
        <f>F$49+O$33</f>
        <v>10304</v>
      </c>
      <c r="O49" s="19">
        <f>G$49+O$33</f>
        <v>12479</v>
      </c>
      <c r="P49" s="18">
        <f>H$49+O$33</f>
        <v>14679</v>
      </c>
      <c r="Q49" s="18">
        <f>I$49+O$33</f>
        <v>16854</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5046.5</v>
      </c>
      <c r="N50" s="18">
        <f>F$50+O$34</f>
        <v>7026.5</v>
      </c>
      <c r="O50" s="19">
        <f>G$50+O$34</f>
        <v>8984</v>
      </c>
      <c r="P50" s="18">
        <f>H$50+O$34</f>
        <v>10964</v>
      </c>
      <c r="Q50" s="18">
        <f>I$50+O$34</f>
        <v>12921.5</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1989</v>
      </c>
      <c r="N51" s="19">
        <f>F$51+O$35</f>
        <v>3749</v>
      </c>
      <c r="O51" s="19">
        <f>G$51+O$35</f>
        <v>5489</v>
      </c>
      <c r="P51" s="19">
        <f>H$51+O$35</f>
        <v>7249</v>
      </c>
      <c r="Q51" s="19">
        <f>I$51+O$35</f>
        <v>8989</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-1068.5</v>
      </c>
      <c r="N52" s="18">
        <f>F$52+O$36</f>
        <v>471.5</v>
      </c>
      <c r="O52" s="19">
        <f>G$52+O$36</f>
        <v>1994</v>
      </c>
      <c r="P52" s="18">
        <f>H$52+O$36</f>
        <v>3534</v>
      </c>
      <c r="Q52" s="18">
        <f>I$52+O$36</f>
        <v>5056.5</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-4126</v>
      </c>
      <c r="N53" s="19">
        <f>F$53+O$37</f>
        <v>-2806</v>
      </c>
      <c r="O53" s="19">
        <f>G$53+O$37</f>
        <v>-1501</v>
      </c>
      <c r="P53" s="19">
        <f>H$53+O$37</f>
        <v>-181</v>
      </c>
      <c r="Q53" s="19">
        <f>I$53+O$37</f>
        <v>1124</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-6746</v>
      </c>
      <c r="N54" s="18">
        <f>F$54+O$38</f>
        <v>-5646</v>
      </c>
      <c r="O54" s="19">
        <f>G$54+O$38</f>
        <v>-4558.5</v>
      </c>
      <c r="P54" s="18">
        <f>H$54+O$38</f>
        <v>-3458.5</v>
      </c>
      <c r="Q54" s="18">
        <f>I$54+O$38</f>
        <v>-2371</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-6482.5</v>
      </c>
      <c r="N55" s="21">
        <f>F$55+O$39</f>
        <v>-5426.5</v>
      </c>
      <c r="O55" s="21">
        <f>G$55+O$39</f>
        <v>-4382.5</v>
      </c>
      <c r="P55" s="21">
        <f>H$55+O$39</f>
        <v>-3326.5</v>
      </c>
      <c r="Q55" s="21">
        <f>I$55+O$39</f>
        <v>-2282.5</v>
      </c>
      <c r="R55" s="3"/>
      <c r="S55" s="3"/>
      <c r="T55" s="3"/>
      <c r="U55" s="3"/>
      <c r="V55" s="3"/>
    </row>
    <row r="56" spans="2:22" ht="15.75" x14ac:dyDescent="0.25">
      <c r="B56" s="3"/>
      <c r="C56" s="140"/>
      <c r="D56" s="138"/>
      <c r="E56" s="139"/>
      <c r="F56" s="139"/>
      <c r="G56" s="139"/>
      <c r="H56" s="139"/>
      <c r="I56" s="139"/>
      <c r="J56" s="3"/>
      <c r="K56" s="11" t="s">
        <v>0</v>
      </c>
      <c r="L56" s="30">
        <f>C$16</f>
        <v>120</v>
      </c>
      <c r="M56" s="31">
        <f>E$55+O$40</f>
        <v>-7584</v>
      </c>
      <c r="N56" s="31">
        <f>F$55+O$40</f>
        <v>-6528</v>
      </c>
      <c r="O56" s="31">
        <f>G$55+O$40</f>
        <v>-5484</v>
      </c>
      <c r="P56" s="31">
        <f>H$55+O$40</f>
        <v>-4428</v>
      </c>
      <c r="Q56" s="31">
        <f>I$55+O$40</f>
        <v>-3384</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wBcbDQZzX8CTFEF5Fckl4e+Zp5esAp6CZvhDw66APF6D/yJzGA1+eHiuqLA5N/9b5YVLzpnVAgxQwZlb8KZBmA==" saltValue="CUZvjqstTf7hUt93QNTfiw==" spinCount="100000" sheet="1" objects="1" scenarios="1"/>
  <mergeCells count="18">
    <mergeCell ref="G28:K28"/>
    <mergeCell ref="C47:C54"/>
    <mergeCell ref="K47:K54"/>
    <mergeCell ref="E31:E38"/>
    <mergeCell ref="W26:W33"/>
    <mergeCell ref="E43:I43"/>
    <mergeCell ref="M43:Q43"/>
    <mergeCell ref="E44:I44"/>
    <mergeCell ref="M44:Q44"/>
    <mergeCell ref="M31:M38"/>
    <mergeCell ref="B2:C2"/>
    <mergeCell ref="B3:C3"/>
    <mergeCell ref="G4:M4"/>
    <mergeCell ref="E27:K27"/>
    <mergeCell ref="E5:F5"/>
    <mergeCell ref="G5:M5"/>
    <mergeCell ref="G19:O19"/>
    <mergeCell ref="G18:O18"/>
  </mergeCells>
  <dataValidations count="2">
    <dataValidation type="list" allowBlank="1" showInputMessage="1" showErrorMessage="1" sqref="C7">
      <formula1>P.E.</formula1>
    </dataValidation>
    <dataValidation type="list" allowBlank="1" showInputMessage="1" showErrorMessage="1" sqref="C6">
      <formula1>CLEVEL</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56"/>
  <sheetViews>
    <sheetView topLeftCell="A28" zoomScale="120" zoomScaleNormal="120" workbookViewId="0">
      <selection activeCell="S15" sqref="S15"/>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3" ht="15.75" x14ac:dyDescent="0.25">
      <c r="B2" s="181" t="s">
        <v>37</v>
      </c>
      <c r="C2" s="181"/>
      <c r="D2" s="42"/>
      <c r="E2" s="42"/>
      <c r="F2" s="42"/>
      <c r="G2" s="42"/>
      <c r="H2" s="42"/>
      <c r="I2" s="42"/>
      <c r="J2" s="42"/>
      <c r="K2" s="42"/>
      <c r="L2" s="42"/>
      <c r="M2" s="42"/>
      <c r="N2" s="42"/>
      <c r="O2" s="42"/>
      <c r="P2" s="42"/>
      <c r="Q2" s="42"/>
      <c r="R2" s="42"/>
      <c r="S2" s="42"/>
      <c r="T2" s="42"/>
      <c r="U2" s="42"/>
      <c r="V2" s="42"/>
      <c r="W2" s="42"/>
    </row>
    <row r="3" spans="2:23" ht="15.75" x14ac:dyDescent="0.25">
      <c r="B3" s="182" t="s">
        <v>38</v>
      </c>
      <c r="C3" s="182"/>
      <c r="D3" s="42"/>
      <c r="E3" s="42"/>
      <c r="F3" s="42"/>
      <c r="G3" s="42"/>
      <c r="H3" s="42"/>
      <c r="I3" s="42"/>
      <c r="J3" s="42"/>
      <c r="K3" s="42"/>
      <c r="L3" s="42"/>
      <c r="M3" s="42"/>
      <c r="N3" s="42"/>
      <c r="O3" s="42"/>
      <c r="P3" s="42"/>
      <c r="Q3" s="42"/>
      <c r="R3" s="42"/>
      <c r="S3" s="42"/>
      <c r="T3" s="42"/>
      <c r="U3" s="42"/>
      <c r="V3" s="42"/>
      <c r="W3" s="42"/>
    </row>
    <row r="4" spans="2:23" ht="15.75" x14ac:dyDescent="0.25">
      <c r="B4" s="10" t="s">
        <v>2</v>
      </c>
      <c r="C4" s="39">
        <v>180</v>
      </c>
      <c r="D4" s="42"/>
      <c r="E4" s="43"/>
      <c r="F4" s="43"/>
      <c r="G4" s="183" t="s">
        <v>21</v>
      </c>
      <c r="H4" s="183"/>
      <c r="I4" s="183"/>
      <c r="J4" s="183"/>
      <c r="K4" s="183"/>
      <c r="L4" s="183"/>
      <c r="M4" s="183"/>
      <c r="N4" s="42"/>
      <c r="O4" s="42"/>
      <c r="W4" s="42"/>
    </row>
    <row r="5" spans="2:23" ht="15.75" x14ac:dyDescent="0.25">
      <c r="B5" s="38" t="s">
        <v>23</v>
      </c>
      <c r="C5" s="105">
        <v>10</v>
      </c>
      <c r="D5" s="42"/>
      <c r="E5" s="185" t="s">
        <v>33</v>
      </c>
      <c r="F5" s="186"/>
      <c r="G5" s="181" t="s">
        <v>22</v>
      </c>
      <c r="H5" s="181"/>
      <c r="I5" s="181"/>
      <c r="J5" s="181"/>
      <c r="K5" s="181"/>
      <c r="L5" s="181"/>
      <c r="M5" s="181"/>
      <c r="N5" s="42"/>
      <c r="O5" s="42"/>
      <c r="W5" s="42"/>
    </row>
    <row r="6" spans="2:23" ht="15.75" x14ac:dyDescent="0.25">
      <c r="B6" s="3" t="s">
        <v>5</v>
      </c>
      <c r="C6" s="40">
        <v>0.75</v>
      </c>
      <c r="D6" s="42"/>
      <c r="E6" s="79" t="s">
        <v>32</v>
      </c>
      <c r="F6" s="34" t="s">
        <v>27</v>
      </c>
      <c r="G6" s="89">
        <v>0.75</v>
      </c>
      <c r="H6" s="90">
        <v>0.7</v>
      </c>
      <c r="I6" s="91">
        <v>0.65</v>
      </c>
      <c r="J6" s="91">
        <v>0.6</v>
      </c>
      <c r="K6" s="91">
        <v>0.55000000000000004</v>
      </c>
      <c r="L6" s="91">
        <v>0.5</v>
      </c>
      <c r="M6" s="5" t="s">
        <v>0</v>
      </c>
      <c r="N6" s="42"/>
      <c r="O6" s="42"/>
      <c r="W6" s="42"/>
    </row>
    <row r="7" spans="2:23" ht="15.75" x14ac:dyDescent="0.25">
      <c r="B7" s="3" t="s">
        <v>9</v>
      </c>
      <c r="C7" s="106">
        <v>100</v>
      </c>
      <c r="D7" s="42"/>
      <c r="E7" s="44">
        <v>100</v>
      </c>
      <c r="F7" s="45">
        <v>17.5</v>
      </c>
      <c r="G7" s="8">
        <v>54.1</v>
      </c>
      <c r="H7" s="8">
        <v>36.700000000000003</v>
      </c>
      <c r="I7" s="8">
        <v>26.8</v>
      </c>
      <c r="J7" s="8">
        <v>18.100000000000001</v>
      </c>
      <c r="K7" s="8">
        <v>13.7</v>
      </c>
      <c r="L7" s="8">
        <v>9.4</v>
      </c>
      <c r="M7" s="46" t="s">
        <v>1</v>
      </c>
      <c r="N7" s="42"/>
      <c r="O7" s="42"/>
      <c r="W7" s="42"/>
    </row>
    <row r="8" spans="2:23" ht="15.75" customHeight="1" x14ac:dyDescent="0.25">
      <c r="B8" s="3" t="s">
        <v>11</v>
      </c>
      <c r="C8" s="61">
        <f>IF(C$7=100,F$7,IF(C$7=95,F$8,IF(C$7=90,F$9,IF(C$7=85,F$10,IF(C$7=80,F$11)))))</f>
        <v>17.5</v>
      </c>
      <c r="D8" s="42"/>
      <c r="E8" s="35">
        <v>95</v>
      </c>
      <c r="F8" s="36">
        <v>16.63</v>
      </c>
      <c r="G8" s="8">
        <v>51.4</v>
      </c>
      <c r="H8" s="8">
        <v>34.9</v>
      </c>
      <c r="I8" s="8">
        <v>25.5</v>
      </c>
      <c r="J8" s="8">
        <v>17.2</v>
      </c>
      <c r="K8" s="8">
        <v>13</v>
      </c>
      <c r="L8" s="8" t="s">
        <v>1</v>
      </c>
      <c r="M8" s="6" t="s">
        <v>1</v>
      </c>
      <c r="N8" s="42"/>
      <c r="O8" s="42"/>
      <c r="W8" s="42"/>
    </row>
    <row r="9" spans="2:23" ht="15.75" x14ac:dyDescent="0.25">
      <c r="B9" s="3" t="s">
        <v>6</v>
      </c>
      <c r="C9" s="62">
        <f>C$4*C$6*C$5</f>
        <v>1350</v>
      </c>
      <c r="D9" s="42"/>
      <c r="E9" s="35">
        <v>90</v>
      </c>
      <c r="F9" s="36">
        <v>15.75</v>
      </c>
      <c r="G9" s="8">
        <v>48.7</v>
      </c>
      <c r="H9" s="8">
        <v>33</v>
      </c>
      <c r="I9" s="8">
        <v>24.1</v>
      </c>
      <c r="J9" s="8">
        <v>16.2</v>
      </c>
      <c r="K9" s="8" t="s">
        <v>1</v>
      </c>
      <c r="L9" s="8" t="s">
        <v>1</v>
      </c>
      <c r="M9" s="6" t="s">
        <v>1</v>
      </c>
      <c r="N9" s="42"/>
      <c r="O9" s="42"/>
      <c r="W9" s="42"/>
    </row>
    <row r="10" spans="2:23" ht="15.75" x14ac:dyDescent="0.25">
      <c r="B10" s="3" t="s">
        <v>25</v>
      </c>
      <c r="C10" s="63">
        <f>C$9*C$8</f>
        <v>23625</v>
      </c>
      <c r="D10" s="42"/>
      <c r="E10" s="35">
        <v>85</v>
      </c>
      <c r="F10" s="36">
        <v>14.88</v>
      </c>
      <c r="G10" s="8">
        <v>46</v>
      </c>
      <c r="H10" s="8">
        <v>31.2</v>
      </c>
      <c r="I10" s="8">
        <v>22.8</v>
      </c>
      <c r="J10" s="8">
        <v>15.4</v>
      </c>
      <c r="K10" s="8" t="s">
        <v>1</v>
      </c>
      <c r="L10" s="8" t="s">
        <v>1</v>
      </c>
      <c r="M10" s="6" t="s">
        <v>1</v>
      </c>
      <c r="N10" s="42"/>
      <c r="O10" s="42"/>
      <c r="W10" s="42"/>
    </row>
    <row r="11" spans="2:23"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54.1</v>
      </c>
      <c r="D11" s="42"/>
      <c r="E11" s="35">
        <v>80</v>
      </c>
      <c r="F11" s="36">
        <v>14</v>
      </c>
      <c r="G11" s="8">
        <v>43.3</v>
      </c>
      <c r="H11" s="8">
        <v>29.4</v>
      </c>
      <c r="I11" s="8">
        <v>21.4</v>
      </c>
      <c r="J11" s="8" t="s">
        <v>1</v>
      </c>
      <c r="K11" s="8" t="s">
        <v>1</v>
      </c>
      <c r="L11" s="8" t="s">
        <v>1</v>
      </c>
      <c r="M11" s="6" t="s">
        <v>1</v>
      </c>
      <c r="N11" s="42"/>
      <c r="O11" s="42"/>
      <c r="W11" s="42"/>
    </row>
    <row r="12" spans="2:23" ht="15.75" x14ac:dyDescent="0.25">
      <c r="B12" s="3" t="s">
        <v>13</v>
      </c>
      <c r="C12" s="65">
        <f>C$11*C$5</f>
        <v>541</v>
      </c>
      <c r="D12" s="42"/>
      <c r="E12" s="16">
        <v>55</v>
      </c>
      <c r="F12" s="37">
        <v>9.6300000000000008</v>
      </c>
      <c r="G12" s="8" t="s">
        <v>1</v>
      </c>
      <c r="H12" s="8" t="s">
        <v>1</v>
      </c>
      <c r="I12" s="8" t="s">
        <v>1</v>
      </c>
      <c r="J12" s="8" t="s">
        <v>1</v>
      </c>
      <c r="K12" s="8" t="s">
        <v>1</v>
      </c>
      <c r="L12" s="8" t="s">
        <v>1</v>
      </c>
      <c r="M12" s="9">
        <v>300</v>
      </c>
      <c r="N12" s="42"/>
      <c r="O12" s="42"/>
      <c r="W12" s="42"/>
    </row>
    <row r="13" spans="2:23" ht="15.75" x14ac:dyDescent="0.25">
      <c r="B13" s="3" t="s">
        <v>14</v>
      </c>
      <c r="C13" s="63">
        <f>0.5*C$4*C$5</f>
        <v>900</v>
      </c>
      <c r="D13" s="3"/>
      <c r="E13" s="3"/>
      <c r="F13" s="3"/>
      <c r="G13" s="3"/>
      <c r="H13" s="42"/>
      <c r="I13" s="42"/>
      <c r="J13" s="42"/>
      <c r="K13" s="42"/>
      <c r="L13" s="42"/>
      <c r="M13" s="42"/>
      <c r="N13" s="42"/>
      <c r="O13" s="42"/>
      <c r="W13" s="42"/>
    </row>
    <row r="14" spans="2:23" ht="15.75" x14ac:dyDescent="0.25">
      <c r="B14" s="32" t="s">
        <v>26</v>
      </c>
      <c r="C14" s="66">
        <f>C$13*F$12</f>
        <v>8667</v>
      </c>
      <c r="D14" s="3"/>
      <c r="E14" s="3"/>
      <c r="F14" s="3"/>
      <c r="G14" s="3"/>
      <c r="H14" s="42"/>
      <c r="I14" s="42"/>
      <c r="J14" s="42"/>
      <c r="K14" s="42"/>
      <c r="L14" s="42"/>
      <c r="M14" s="42"/>
      <c r="N14" s="42"/>
      <c r="O14" s="42"/>
      <c r="W14" s="42"/>
    </row>
    <row r="15" spans="2:23" ht="15.75" x14ac:dyDescent="0.25">
      <c r="B15" s="33" t="s">
        <v>28</v>
      </c>
      <c r="C15" s="67">
        <f>M$12</f>
        <v>300</v>
      </c>
      <c r="D15" s="3"/>
      <c r="E15" s="3"/>
      <c r="F15" s="3"/>
      <c r="G15" s="3"/>
      <c r="H15" s="42"/>
      <c r="I15" s="42"/>
      <c r="J15" s="42"/>
      <c r="K15" s="42"/>
      <c r="L15" s="42"/>
      <c r="M15" s="42"/>
      <c r="N15" s="42"/>
      <c r="O15" s="42"/>
      <c r="W15" s="42"/>
    </row>
    <row r="16" spans="2:23" ht="15.75" x14ac:dyDescent="0.25">
      <c r="B16" s="12" t="s">
        <v>34</v>
      </c>
      <c r="C16" s="107">
        <v>120</v>
      </c>
      <c r="D16" s="3"/>
      <c r="E16" s="3"/>
      <c r="F16" s="3"/>
      <c r="G16" s="3"/>
      <c r="H16" s="42"/>
      <c r="I16" s="42"/>
      <c r="J16" s="42"/>
      <c r="K16" s="42"/>
      <c r="L16" s="42"/>
      <c r="M16" s="42"/>
      <c r="N16" s="42"/>
      <c r="O16" s="42"/>
      <c r="W16" s="42"/>
    </row>
    <row r="17" spans="2:23" ht="15.75" x14ac:dyDescent="0.25">
      <c r="B17" s="42"/>
      <c r="C17" s="42"/>
      <c r="D17" s="42"/>
      <c r="E17" s="42"/>
      <c r="F17" s="42"/>
      <c r="G17" s="42"/>
      <c r="H17" s="42"/>
      <c r="I17" s="42"/>
      <c r="J17" s="42"/>
      <c r="K17" s="42"/>
      <c r="L17" s="42"/>
      <c r="M17" s="42"/>
      <c r="N17" s="42"/>
      <c r="O17" s="42"/>
      <c r="P17" s="42"/>
      <c r="Q17" s="42"/>
      <c r="R17" s="42"/>
      <c r="S17" s="42"/>
      <c r="T17" s="42"/>
      <c r="U17" s="42"/>
      <c r="V17" s="42"/>
      <c r="W17" s="42"/>
    </row>
    <row r="18" spans="2:23"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row>
    <row r="19" spans="2:23" ht="15.75" x14ac:dyDescent="0.25">
      <c r="B19" s="42"/>
      <c r="E19" s="3"/>
      <c r="F19" s="10"/>
      <c r="G19" s="191" t="s">
        <v>3</v>
      </c>
      <c r="H19" s="191"/>
      <c r="I19" s="191"/>
      <c r="J19" s="191"/>
      <c r="K19" s="191"/>
      <c r="L19" s="191"/>
      <c r="M19" s="191"/>
      <c r="N19" s="191"/>
      <c r="O19" s="191"/>
      <c r="P19" s="42"/>
      <c r="Q19" s="42"/>
      <c r="R19" s="42"/>
      <c r="S19" s="42"/>
      <c r="T19" s="42"/>
      <c r="U19" s="42"/>
      <c r="V19" s="42"/>
      <c r="W19" s="42"/>
    </row>
    <row r="20" spans="2:23"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row>
    <row r="21" spans="2:23"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row>
    <row r="22" spans="2:23"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row>
    <row r="23" spans="2:23"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42"/>
    </row>
    <row r="24" spans="2:23"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T24" s="42"/>
      <c r="U24" s="42"/>
      <c r="V24" s="42"/>
      <c r="W24" s="42"/>
    </row>
    <row r="25" spans="2:23" ht="15.75" x14ac:dyDescent="0.25">
      <c r="B25" s="42"/>
      <c r="F25" s="42"/>
      <c r="R25" s="42"/>
      <c r="S25" s="42"/>
      <c r="T25" s="42"/>
      <c r="U25" s="42"/>
      <c r="V25" s="42"/>
      <c r="W25" s="42"/>
    </row>
    <row r="26" spans="2:23" ht="15.75" customHeight="1" x14ac:dyDescent="0.25">
      <c r="B26" s="42"/>
      <c r="F26" s="3"/>
      <c r="R26" s="42"/>
      <c r="S26" s="42"/>
      <c r="T26" s="42"/>
      <c r="U26" s="42"/>
      <c r="V26" s="42"/>
      <c r="W26" s="42"/>
    </row>
    <row r="27" spans="2:23" ht="15.75" x14ac:dyDescent="0.25">
      <c r="B27" s="42"/>
      <c r="E27" s="184" t="s">
        <v>31</v>
      </c>
      <c r="F27" s="184"/>
      <c r="G27" s="184"/>
      <c r="H27" s="184"/>
      <c r="I27" s="184"/>
      <c r="J27" s="184"/>
      <c r="K27" s="184"/>
      <c r="R27" s="42"/>
      <c r="S27" s="42"/>
      <c r="T27" s="42"/>
      <c r="U27" s="42"/>
      <c r="V27" s="42"/>
      <c r="W27" s="42"/>
    </row>
    <row r="28" spans="2:23" ht="15.75" x14ac:dyDescent="0.25">
      <c r="B28" s="42"/>
      <c r="E28" s="10"/>
      <c r="F28" s="10"/>
      <c r="G28" s="181" t="s">
        <v>30</v>
      </c>
      <c r="H28" s="181"/>
      <c r="I28" s="181"/>
      <c r="J28" s="181"/>
      <c r="K28" s="181"/>
      <c r="L28" s="42"/>
      <c r="M28" s="42"/>
      <c r="N28" s="42"/>
      <c r="O28" s="42"/>
      <c r="P28" s="42"/>
      <c r="Q28" s="42"/>
      <c r="R28" s="42"/>
      <c r="S28" s="42"/>
      <c r="T28" s="42"/>
      <c r="U28" s="42"/>
      <c r="V28" s="42"/>
      <c r="W28" s="42"/>
    </row>
    <row r="29" spans="2:23" ht="15.75" x14ac:dyDescent="0.25">
      <c r="B29" s="42"/>
      <c r="E29" s="3"/>
      <c r="F29" s="3"/>
      <c r="G29" s="77">
        <f>ROUND(C$8*0.9,2)</f>
        <v>15.75</v>
      </c>
      <c r="H29" s="77">
        <f>ROUND(C$8*0.95,2)</f>
        <v>16.63</v>
      </c>
      <c r="I29" s="22">
        <f>C$8</f>
        <v>17.5</v>
      </c>
      <c r="J29" s="77">
        <f>ROUND(C$8*1.05,2)</f>
        <v>18.38</v>
      </c>
      <c r="K29" s="77">
        <f>ROUND(C$8*1.1,2)</f>
        <v>19.25</v>
      </c>
      <c r="L29" s="42"/>
      <c r="M29" s="68"/>
      <c r="N29" s="69"/>
      <c r="O29" s="68" t="s">
        <v>40</v>
      </c>
      <c r="P29" s="42"/>
      <c r="Q29" s="42"/>
      <c r="R29" s="3"/>
      <c r="S29" s="3"/>
      <c r="T29" s="3"/>
      <c r="U29" s="3"/>
      <c r="V29" s="3"/>
      <c r="W29" s="42"/>
    </row>
    <row r="30" spans="2:23" ht="15.75" x14ac:dyDescent="0.25">
      <c r="B30" s="42"/>
      <c r="E30" s="7"/>
      <c r="F30" s="7"/>
      <c r="G30" s="16" t="s">
        <v>16</v>
      </c>
      <c r="H30" s="16" t="s">
        <v>17</v>
      </c>
      <c r="I30" s="17" t="s">
        <v>18</v>
      </c>
      <c r="J30" s="16" t="s">
        <v>19</v>
      </c>
      <c r="K30" s="16" t="s">
        <v>20</v>
      </c>
      <c r="L30" s="3"/>
      <c r="M30" s="131"/>
      <c r="N30" s="70"/>
      <c r="O30" s="42" t="s">
        <v>41</v>
      </c>
      <c r="P30" s="3"/>
      <c r="Q30" s="3"/>
      <c r="R30" s="3"/>
      <c r="S30" s="3"/>
      <c r="T30" s="3"/>
      <c r="U30" s="3"/>
      <c r="V30" s="3"/>
      <c r="W30" s="42"/>
    </row>
    <row r="31" spans="2:23"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125">
        <f>MAX(0,C$9-(N$31*C$5))*C$8-C$12</f>
        <v>-541</v>
      </c>
      <c r="P31" s="3"/>
      <c r="Q31" s="3"/>
      <c r="R31" s="3"/>
      <c r="S31" s="3"/>
      <c r="T31" s="3"/>
      <c r="U31" s="3"/>
      <c r="W31" s="42"/>
    </row>
    <row r="32" spans="2:23" ht="15.75" x14ac:dyDescent="0.25">
      <c r="B32" s="42"/>
      <c r="C32" s="42"/>
      <c r="D32" s="3"/>
      <c r="E32" s="189"/>
      <c r="F32" s="77">
        <v>275</v>
      </c>
      <c r="G32" s="18">
        <f>F$32*G$29*C$5</f>
        <v>43312.5</v>
      </c>
      <c r="H32" s="18">
        <f>F$32*H$29*C$5</f>
        <v>45732.5</v>
      </c>
      <c r="I32" s="19">
        <f>F$32*I$29*C$5</f>
        <v>48125</v>
      </c>
      <c r="J32" s="18">
        <f>F$32*J$29*C$5</f>
        <v>50545</v>
      </c>
      <c r="K32" s="18">
        <f>F$32*K$29*C$5</f>
        <v>52937.5</v>
      </c>
      <c r="L32" s="3"/>
      <c r="M32" s="189"/>
      <c r="N32" s="34">
        <v>275</v>
      </c>
      <c r="O32" s="126">
        <f>MAX(0,C$9-(N$32*C$5))*C$8-C$12</f>
        <v>-541</v>
      </c>
      <c r="P32" s="3"/>
      <c r="Q32" s="3"/>
      <c r="R32" s="3"/>
      <c r="S32" s="3"/>
      <c r="T32" s="3"/>
      <c r="U32" s="3"/>
      <c r="V32" s="3"/>
      <c r="W32" s="42"/>
    </row>
    <row r="33" spans="2:23" ht="15.75" x14ac:dyDescent="0.25">
      <c r="B33" s="3"/>
      <c r="C33" s="3"/>
      <c r="D33" s="3"/>
      <c r="E33" s="189"/>
      <c r="F33" s="77">
        <v>250</v>
      </c>
      <c r="G33" s="18">
        <f>F$33*G$29*C$5</f>
        <v>39375</v>
      </c>
      <c r="H33" s="18">
        <f>F$33*H$29*C$5</f>
        <v>41575</v>
      </c>
      <c r="I33" s="19">
        <f>F$33*I$29*C$5</f>
        <v>43750</v>
      </c>
      <c r="J33" s="18">
        <f>F$33*J$29*C$5</f>
        <v>45950</v>
      </c>
      <c r="K33" s="18">
        <f>F$33*K$29*C$5</f>
        <v>48125</v>
      </c>
      <c r="L33" s="3"/>
      <c r="M33" s="189"/>
      <c r="N33" s="34">
        <v>250</v>
      </c>
      <c r="O33" s="126">
        <f>MAX(0,C$9-(N$33*C$5))*C$8-C$12</f>
        <v>-541</v>
      </c>
      <c r="P33" s="3"/>
      <c r="Q33" s="3"/>
      <c r="R33" s="3"/>
      <c r="S33" s="3"/>
      <c r="T33" s="3"/>
      <c r="U33" s="3"/>
      <c r="V33" s="3"/>
      <c r="W33" s="42"/>
    </row>
    <row r="34" spans="2:23" ht="15.75" x14ac:dyDescent="0.25">
      <c r="B34" s="3"/>
      <c r="E34" s="189"/>
      <c r="F34" s="77">
        <v>225</v>
      </c>
      <c r="G34" s="18">
        <f>F$34*G$29*C$5</f>
        <v>35437.5</v>
      </c>
      <c r="H34" s="18">
        <f>F$34*H$29*C$5</f>
        <v>37417.5</v>
      </c>
      <c r="I34" s="19">
        <f>F$34*I$29*C$5</f>
        <v>39375</v>
      </c>
      <c r="J34" s="18">
        <f>F$34*J$29*C$5</f>
        <v>41355</v>
      </c>
      <c r="K34" s="18">
        <f>F$34*K$29*C$5</f>
        <v>43312.5</v>
      </c>
      <c r="M34" s="189"/>
      <c r="N34" s="34">
        <v>225</v>
      </c>
      <c r="O34" s="126">
        <f>MAX(0,C$9-(N$34*C$5))*C$8-C$12</f>
        <v>-541</v>
      </c>
      <c r="R34" s="3"/>
      <c r="S34" s="3"/>
      <c r="T34" s="3"/>
      <c r="U34" s="3"/>
      <c r="V34" s="3"/>
      <c r="W34" s="42"/>
    </row>
    <row r="35" spans="2:23" ht="15.75" x14ac:dyDescent="0.25">
      <c r="B35" s="3"/>
      <c r="E35" s="189"/>
      <c r="F35" s="15">
        <v>200</v>
      </c>
      <c r="G35" s="19">
        <f>F$35*G$29*C$5</f>
        <v>31500</v>
      </c>
      <c r="H35" s="19">
        <f>F$35*H$29*C$5</f>
        <v>33260</v>
      </c>
      <c r="I35" s="19">
        <f>F$35*I$29*C$5</f>
        <v>35000</v>
      </c>
      <c r="J35" s="19">
        <f>F$35*J$29*C$5</f>
        <v>36760</v>
      </c>
      <c r="K35" s="19">
        <f>F$35*K$29*C$5</f>
        <v>38500</v>
      </c>
      <c r="M35" s="189"/>
      <c r="N35" s="72">
        <v>200</v>
      </c>
      <c r="O35" s="127">
        <f>MAX(0,C$9-(N$35*C$5))*C$8-C$12</f>
        <v>-541</v>
      </c>
      <c r="R35" s="3"/>
      <c r="S35" s="3"/>
      <c r="T35" s="3"/>
      <c r="U35" s="3"/>
      <c r="V35" s="3"/>
      <c r="W35" s="42"/>
    </row>
    <row r="36" spans="2:23" ht="15.75" x14ac:dyDescent="0.25">
      <c r="B36" s="3"/>
      <c r="E36" s="189"/>
      <c r="F36" s="77">
        <v>175</v>
      </c>
      <c r="G36" s="18">
        <f>F$36*G$29*C$5</f>
        <v>27562.5</v>
      </c>
      <c r="H36" s="18">
        <f>F$36*H$29*C$5</f>
        <v>29102.5</v>
      </c>
      <c r="I36" s="19">
        <f>F$36*I$29*C$5</f>
        <v>30625</v>
      </c>
      <c r="J36" s="18">
        <f>F$36*J$29*C$5</f>
        <v>32165</v>
      </c>
      <c r="K36" s="18">
        <f>F$36*K$29*C$5</f>
        <v>33687.5</v>
      </c>
      <c r="M36" s="189"/>
      <c r="N36" s="34">
        <v>175</v>
      </c>
      <c r="O36" s="126">
        <f>MAX(0,C$9-(N$36*C$5))*C$8-C$12</f>
        <v>-541</v>
      </c>
      <c r="R36" s="3"/>
      <c r="S36" s="42"/>
      <c r="T36" s="42"/>
      <c r="U36" s="42"/>
      <c r="V36" s="3"/>
      <c r="W36" s="42"/>
    </row>
    <row r="37" spans="2:23" ht="15.75" x14ac:dyDescent="0.25">
      <c r="B37" s="3"/>
      <c r="E37" s="189"/>
      <c r="F37" s="15">
        <v>150</v>
      </c>
      <c r="G37" s="19">
        <f>F$37*G$29*C$5</f>
        <v>23625</v>
      </c>
      <c r="H37" s="19">
        <f>F$37*H$29*C$5</f>
        <v>24945</v>
      </c>
      <c r="I37" s="19">
        <f>F$37*I$29*C$5</f>
        <v>26250</v>
      </c>
      <c r="J37" s="19">
        <f>F$37*J$29*C$5</f>
        <v>27570</v>
      </c>
      <c r="K37" s="19">
        <f>F$37*K$29*C$5</f>
        <v>28875</v>
      </c>
      <c r="M37" s="189"/>
      <c r="N37" s="72">
        <v>150</v>
      </c>
      <c r="O37" s="127">
        <f>MAX(0,C$9-(N$37*C$5))*C$8-C$12</f>
        <v>-541</v>
      </c>
      <c r="R37" s="3"/>
      <c r="S37" s="42"/>
      <c r="T37" s="42"/>
      <c r="U37" s="42"/>
      <c r="V37" s="3"/>
      <c r="W37" s="42"/>
    </row>
    <row r="38" spans="2:23" ht="15.75" x14ac:dyDescent="0.25">
      <c r="B38" s="3"/>
      <c r="E38" s="189"/>
      <c r="F38" s="77">
        <v>125</v>
      </c>
      <c r="G38" s="18">
        <f>F$38*G$29*C$5</f>
        <v>19687.5</v>
      </c>
      <c r="H38" s="18">
        <f>F$38*H$29*C$5</f>
        <v>20787.5</v>
      </c>
      <c r="I38" s="19">
        <f>F$38*I$29*C$5</f>
        <v>21875</v>
      </c>
      <c r="J38" s="18">
        <f>F$38*J$29*C$5</f>
        <v>22975</v>
      </c>
      <c r="K38" s="18">
        <f>F$38*K$29*C$5</f>
        <v>24062.5</v>
      </c>
      <c r="M38" s="189"/>
      <c r="N38" s="34">
        <v>125</v>
      </c>
      <c r="O38" s="126">
        <f>MAX(0,C$9-(N$38*C$5))*C$8-C$12</f>
        <v>1209</v>
      </c>
      <c r="R38" s="3"/>
      <c r="S38" s="42"/>
      <c r="T38" s="42"/>
      <c r="U38" s="42"/>
      <c r="V38" s="3"/>
      <c r="W38" s="42"/>
    </row>
    <row r="39" spans="2:23" ht="15.75" x14ac:dyDescent="0.25">
      <c r="B39" s="3"/>
      <c r="E39" s="11" t="s">
        <v>4</v>
      </c>
      <c r="F39" s="23">
        <f>C$16</f>
        <v>120</v>
      </c>
      <c r="G39" s="24">
        <f>F$39*G$29*C$5</f>
        <v>18900</v>
      </c>
      <c r="H39" s="24">
        <f>F$39*H$29*C$5</f>
        <v>19956</v>
      </c>
      <c r="I39" s="24">
        <f>F$39*I$29*C$5</f>
        <v>21000</v>
      </c>
      <c r="J39" s="24">
        <f>F$39*$J29*C$5</f>
        <v>22056</v>
      </c>
      <c r="K39" s="24">
        <f>F$39*K$29*C$5</f>
        <v>23100</v>
      </c>
      <c r="M39" s="75" t="s">
        <v>4</v>
      </c>
      <c r="N39" s="74">
        <f>C$16</f>
        <v>120</v>
      </c>
      <c r="O39" s="128">
        <f>MAX(0,C$9-(N$39*C$5))*C$8-C$12</f>
        <v>2084</v>
      </c>
      <c r="R39" s="3"/>
      <c r="S39" s="42"/>
      <c r="T39" s="42"/>
      <c r="U39" s="42"/>
      <c r="V39" s="3"/>
      <c r="W39" s="42"/>
    </row>
    <row r="40" spans="2:23" ht="15.75" x14ac:dyDescent="0.25">
      <c r="B40" s="3"/>
      <c r="M40" s="76" t="s">
        <v>0</v>
      </c>
      <c r="N40" s="86">
        <f>C$16</f>
        <v>120</v>
      </c>
      <c r="O40" s="129">
        <f>MAX(0,C$13-(N$40*C$5))*F$12-M$12</f>
        <v>-300</v>
      </c>
      <c r="R40" s="3"/>
      <c r="S40" s="42"/>
      <c r="T40" s="42"/>
      <c r="U40" s="42"/>
      <c r="V40" s="3"/>
      <c r="W40" s="42"/>
    </row>
    <row r="41" spans="2:23" ht="15.75" x14ac:dyDescent="0.25">
      <c r="B41" s="3"/>
      <c r="R41" s="3"/>
      <c r="S41" s="42"/>
      <c r="T41" s="42"/>
      <c r="U41" s="42"/>
      <c r="V41" s="3"/>
      <c r="W41" s="42"/>
    </row>
    <row r="42" spans="2:23" ht="15.75" x14ac:dyDescent="0.25">
      <c r="B42" s="3"/>
      <c r="R42" s="3"/>
      <c r="S42" s="42"/>
      <c r="T42" s="42"/>
      <c r="U42" s="42"/>
      <c r="V42" s="3"/>
      <c r="W42" s="42"/>
    </row>
    <row r="43" spans="2:23"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3"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3"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3"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3"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14189</v>
      </c>
      <c r="N47" s="18">
        <f>F$47+O$31</f>
        <v>16829</v>
      </c>
      <c r="O47" s="19">
        <f>G$47+O$31</f>
        <v>19439</v>
      </c>
      <c r="P47" s="18">
        <f>H$47+O$31</f>
        <v>22079</v>
      </c>
      <c r="Q47" s="18">
        <f>I$47+O$31</f>
        <v>24689</v>
      </c>
      <c r="R47" s="3"/>
      <c r="S47" s="3"/>
      <c r="T47" s="3"/>
      <c r="U47" s="3"/>
      <c r="V47" s="3"/>
    </row>
    <row r="48" spans="2:23"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11131.5</v>
      </c>
      <c r="N48" s="18">
        <f>F$48+O$32</f>
        <v>13551.5</v>
      </c>
      <c r="O48" s="19">
        <f>G$48+O$32</f>
        <v>15944</v>
      </c>
      <c r="P48" s="18">
        <f>H$48+O$32</f>
        <v>18364</v>
      </c>
      <c r="Q48" s="18">
        <f>I$48+O$32</f>
        <v>20756.5</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8074</v>
      </c>
      <c r="N49" s="18">
        <f>F$49+O$33</f>
        <v>10274</v>
      </c>
      <c r="O49" s="19">
        <f>G$49+O$33</f>
        <v>12449</v>
      </c>
      <c r="P49" s="18">
        <f>H$49+O$33</f>
        <v>14649</v>
      </c>
      <c r="Q49" s="18">
        <f>I$49+O$33</f>
        <v>16824</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5016.5</v>
      </c>
      <c r="N50" s="18">
        <f>F$50+O$34</f>
        <v>6996.5</v>
      </c>
      <c r="O50" s="19">
        <f>G$50+O$34</f>
        <v>8954</v>
      </c>
      <c r="P50" s="18">
        <f>H$50+O$34</f>
        <v>10934</v>
      </c>
      <c r="Q50" s="18">
        <f>I$50+O$34</f>
        <v>12891.5</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1959</v>
      </c>
      <c r="N51" s="19">
        <f>F$51+O$35</f>
        <v>3719</v>
      </c>
      <c r="O51" s="19">
        <f>G$51+O$35</f>
        <v>5459</v>
      </c>
      <c r="P51" s="19">
        <f>H$51+O$35</f>
        <v>7219</v>
      </c>
      <c r="Q51" s="19">
        <f>I$51+O$35</f>
        <v>8959</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-1098.5</v>
      </c>
      <c r="N52" s="18">
        <f>F$52+O$36</f>
        <v>441.5</v>
      </c>
      <c r="O52" s="19">
        <f>G$52+O$36</f>
        <v>1964</v>
      </c>
      <c r="P52" s="18">
        <f>H$52+O$36</f>
        <v>3504</v>
      </c>
      <c r="Q52" s="18">
        <f>I$52+O$36</f>
        <v>5026.5</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-4156</v>
      </c>
      <c r="N53" s="19">
        <f>F$53+O$37</f>
        <v>-2836</v>
      </c>
      <c r="O53" s="19">
        <f>G$53+O$37</f>
        <v>-1531</v>
      </c>
      <c r="P53" s="19">
        <f>H$53+O$37</f>
        <v>-211</v>
      </c>
      <c r="Q53" s="19">
        <f>I$53+O$37</f>
        <v>1094</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-5463.5</v>
      </c>
      <c r="N54" s="18">
        <f>F$54+O$38</f>
        <v>-4363.5</v>
      </c>
      <c r="O54" s="19">
        <f>G$54+O$38</f>
        <v>-3276</v>
      </c>
      <c r="P54" s="18">
        <f>H$54+O$38</f>
        <v>-2176</v>
      </c>
      <c r="Q54" s="18">
        <f>I$54+O$38</f>
        <v>-1088.5</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-5200</v>
      </c>
      <c r="N55" s="21">
        <f>F$55+O$39</f>
        <v>-4144</v>
      </c>
      <c r="O55" s="21">
        <f>G$55+O$39</f>
        <v>-3100</v>
      </c>
      <c r="P55" s="21">
        <f>H$55+O$39</f>
        <v>-2044</v>
      </c>
      <c r="Q55" s="21">
        <f>I$55+O$39</f>
        <v>-1000</v>
      </c>
      <c r="R55" s="3"/>
      <c r="S55" s="3"/>
      <c r="T55" s="3"/>
      <c r="U55" s="3"/>
      <c r="V55" s="3"/>
    </row>
    <row r="56" spans="2:22" ht="15.75" x14ac:dyDescent="0.25">
      <c r="B56" s="3"/>
      <c r="C56" s="140"/>
      <c r="D56" s="138"/>
      <c r="E56" s="139"/>
      <c r="F56" s="139"/>
      <c r="G56" s="139"/>
      <c r="H56" s="139"/>
      <c r="I56" s="139"/>
      <c r="J56" s="3"/>
      <c r="K56" s="11" t="s">
        <v>0</v>
      </c>
      <c r="L56" s="30">
        <f>C$16</f>
        <v>120</v>
      </c>
      <c r="M56" s="31">
        <f>E$55+O$40</f>
        <v>-7584</v>
      </c>
      <c r="N56" s="31">
        <f>F$55+O$40</f>
        <v>-6528</v>
      </c>
      <c r="O56" s="31">
        <f>G$55+O$40</f>
        <v>-5484</v>
      </c>
      <c r="P56" s="31">
        <f>H$55+O$40</f>
        <v>-4428</v>
      </c>
      <c r="Q56" s="31">
        <f>I$55+O$40</f>
        <v>-3384</v>
      </c>
      <c r="R56" s="3"/>
      <c r="S56" s="3"/>
      <c r="T56" s="3"/>
      <c r="U56" s="3"/>
      <c r="V56" s="3"/>
    </row>
  </sheetData>
  <sheetProtection algorithmName="SHA-512" hashValue="lMQeut/9p2JtBRWlO2bUmBUGc74YiNGJcosEJZcQbkGWeFANTvpw/fPpYAAl23XeXRyqsTI5+4yWcjRHTSJMsA==" saltValue="v5Wj+xtrPuHKSUxax9i4hg==" spinCount="100000" sheet="1" objects="1" scenarios="1"/>
  <mergeCells count="17">
    <mergeCell ref="M43:Q43"/>
    <mergeCell ref="E44:I44"/>
    <mergeCell ref="M44:Q44"/>
    <mergeCell ref="M31:M38"/>
    <mergeCell ref="G19:O19"/>
    <mergeCell ref="G28:K28"/>
    <mergeCell ref="C47:C54"/>
    <mergeCell ref="K47:K54"/>
    <mergeCell ref="E31:E38"/>
    <mergeCell ref="E43:I43"/>
    <mergeCell ref="B2:C2"/>
    <mergeCell ref="B3:C3"/>
    <mergeCell ref="G4:M4"/>
    <mergeCell ref="E27:K27"/>
    <mergeCell ref="E5:F5"/>
    <mergeCell ref="G5:M5"/>
    <mergeCell ref="G18:O18"/>
  </mergeCells>
  <dataValidations count="2">
    <dataValidation type="list" allowBlank="1" showInputMessage="1" showErrorMessage="1" sqref="C6">
      <formula1>CLEVEL</formula1>
    </dataValidation>
    <dataValidation type="list" allowBlank="1" showInputMessage="1" showErrorMessage="1" sqref="C7">
      <formula1>P.E.</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73"/>
  <sheetViews>
    <sheetView zoomScale="120" zoomScaleNormal="120" workbookViewId="0">
      <selection activeCell="R33" sqref="R33"/>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2: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2:24" ht="15.75" x14ac:dyDescent="0.25">
      <c r="B4" s="10" t="s">
        <v>2</v>
      </c>
      <c r="C4" s="39">
        <v>190</v>
      </c>
      <c r="D4" s="42"/>
      <c r="E4" s="43"/>
      <c r="F4" s="43"/>
      <c r="G4" s="183" t="s">
        <v>21</v>
      </c>
      <c r="H4" s="183"/>
      <c r="I4" s="183"/>
      <c r="J4" s="183"/>
      <c r="K4" s="183"/>
      <c r="L4" s="183"/>
      <c r="M4" s="183"/>
      <c r="N4" s="42"/>
      <c r="O4" s="42"/>
      <c r="W4" s="42"/>
      <c r="X4" s="42"/>
    </row>
    <row r="5" spans="2:24" ht="15.75" x14ac:dyDescent="0.25">
      <c r="B5" s="38" t="s">
        <v>23</v>
      </c>
      <c r="C5" s="105">
        <v>10</v>
      </c>
      <c r="D5" s="42"/>
      <c r="E5" s="185" t="s">
        <v>33</v>
      </c>
      <c r="F5" s="186"/>
      <c r="G5" s="181" t="s">
        <v>22</v>
      </c>
      <c r="H5" s="181"/>
      <c r="I5" s="181"/>
      <c r="J5" s="181"/>
      <c r="K5" s="181"/>
      <c r="L5" s="181"/>
      <c r="M5" s="181"/>
      <c r="N5" s="42"/>
      <c r="O5" s="42"/>
      <c r="W5" s="42"/>
      <c r="X5" s="42"/>
    </row>
    <row r="6" spans="2:24" ht="15.75" x14ac:dyDescent="0.25">
      <c r="B6" s="3" t="s">
        <v>5</v>
      </c>
      <c r="C6" s="40">
        <v>0.75</v>
      </c>
      <c r="D6" s="42"/>
      <c r="E6" s="79" t="s">
        <v>32</v>
      </c>
      <c r="F6" s="34" t="s">
        <v>27</v>
      </c>
      <c r="G6" s="89">
        <v>0.75</v>
      </c>
      <c r="H6" s="90">
        <v>0.7</v>
      </c>
      <c r="I6" s="91">
        <v>0.65</v>
      </c>
      <c r="J6" s="91">
        <v>0.6</v>
      </c>
      <c r="K6" s="91">
        <v>0.55000000000000004</v>
      </c>
      <c r="L6" s="91">
        <v>0.5</v>
      </c>
      <c r="M6" s="92" t="s">
        <v>0</v>
      </c>
      <c r="N6" s="42"/>
      <c r="O6" s="42"/>
      <c r="W6" s="42"/>
      <c r="X6" s="42"/>
    </row>
    <row r="7" spans="2:24" ht="15.75" x14ac:dyDescent="0.25">
      <c r="B7" s="3" t="s">
        <v>9</v>
      </c>
      <c r="C7" s="106">
        <v>100</v>
      </c>
      <c r="D7" s="42"/>
      <c r="E7" s="44">
        <v>100</v>
      </c>
      <c r="F7" s="45">
        <v>17.5</v>
      </c>
      <c r="G7" s="8">
        <v>57.1</v>
      </c>
      <c r="H7" s="8">
        <v>38.799999999999997</v>
      </c>
      <c r="I7" s="8">
        <v>28.3</v>
      </c>
      <c r="J7" s="8">
        <v>19.100000000000001</v>
      </c>
      <c r="K7" s="8">
        <v>14.4</v>
      </c>
      <c r="L7" s="8">
        <v>9.9</v>
      </c>
      <c r="M7" s="88" t="s">
        <v>1</v>
      </c>
      <c r="N7" s="42"/>
      <c r="O7" s="42"/>
      <c r="W7" s="42"/>
      <c r="X7" s="42"/>
    </row>
    <row r="8" spans="2:24" ht="15.75" customHeight="1" x14ac:dyDescent="0.25">
      <c r="B8" s="3" t="s">
        <v>11</v>
      </c>
      <c r="C8" s="61">
        <f>IF(C$7=100,F$7,IF(C$7=95,F$8,IF(C$7=90,F$9,IF(C$7=85,F$10,IF(C$7=80,F$11)))))</f>
        <v>17.5</v>
      </c>
      <c r="D8" s="42"/>
      <c r="E8" s="35">
        <v>95</v>
      </c>
      <c r="F8" s="36">
        <v>16.63</v>
      </c>
      <c r="G8" s="8">
        <v>54.3</v>
      </c>
      <c r="H8" s="8">
        <v>36.9</v>
      </c>
      <c r="I8" s="8">
        <v>26.9</v>
      </c>
      <c r="J8" s="8">
        <v>18.100000000000001</v>
      </c>
      <c r="K8" s="8">
        <v>13.7</v>
      </c>
      <c r="L8" s="8" t="s">
        <v>1</v>
      </c>
      <c r="M8" s="6" t="s">
        <v>1</v>
      </c>
      <c r="N8" s="42"/>
      <c r="O8" s="42"/>
      <c r="W8" s="42"/>
      <c r="X8" s="42"/>
    </row>
    <row r="9" spans="2:24" ht="15.75" x14ac:dyDescent="0.25">
      <c r="B9" s="3" t="s">
        <v>6</v>
      </c>
      <c r="C9" s="62">
        <f>C$4*C$6*C$5</f>
        <v>1425</v>
      </c>
      <c r="D9" s="42"/>
      <c r="E9" s="35">
        <v>90</v>
      </c>
      <c r="F9" s="36">
        <v>15.75</v>
      </c>
      <c r="G9" s="8">
        <v>51.4</v>
      </c>
      <c r="H9" s="8">
        <v>34.9</v>
      </c>
      <c r="I9" s="8">
        <v>25.5</v>
      </c>
      <c r="J9" s="8">
        <v>17.2</v>
      </c>
      <c r="K9" s="8" t="s">
        <v>1</v>
      </c>
      <c r="L9" s="8" t="s">
        <v>1</v>
      </c>
      <c r="M9" s="6" t="s">
        <v>1</v>
      </c>
      <c r="N9" s="42"/>
      <c r="O9" s="42"/>
      <c r="W9" s="42"/>
      <c r="X9" s="42"/>
    </row>
    <row r="10" spans="2:24" ht="15.75" x14ac:dyDescent="0.25">
      <c r="B10" s="3" t="s">
        <v>25</v>
      </c>
      <c r="C10" s="63">
        <f>C$9*C$8</f>
        <v>24937.5</v>
      </c>
      <c r="D10" s="42"/>
      <c r="E10" s="35">
        <v>85</v>
      </c>
      <c r="F10" s="36">
        <v>14.88</v>
      </c>
      <c r="G10" s="8">
        <v>48.6</v>
      </c>
      <c r="H10" s="8">
        <v>33</v>
      </c>
      <c r="I10" s="8">
        <v>24.1</v>
      </c>
      <c r="J10" s="8">
        <v>16.2</v>
      </c>
      <c r="K10" s="8" t="s">
        <v>1</v>
      </c>
      <c r="L10" s="8" t="s">
        <v>1</v>
      </c>
      <c r="M10" s="6" t="s">
        <v>1</v>
      </c>
      <c r="N10" s="42"/>
      <c r="O10" s="42"/>
      <c r="W10" s="42"/>
      <c r="X10" s="42"/>
    </row>
    <row r="11" spans="2: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57.1</v>
      </c>
      <c r="D11" s="42"/>
      <c r="E11" s="35">
        <v>80</v>
      </c>
      <c r="F11" s="36">
        <v>14</v>
      </c>
      <c r="G11" s="8">
        <v>45.7</v>
      </c>
      <c r="H11" s="8">
        <v>31</v>
      </c>
      <c r="I11" s="8">
        <v>22.6</v>
      </c>
      <c r="J11" s="8" t="s">
        <v>1</v>
      </c>
      <c r="K11" s="8" t="s">
        <v>1</v>
      </c>
      <c r="L11" s="8" t="s">
        <v>1</v>
      </c>
      <c r="M11" s="6" t="s">
        <v>1</v>
      </c>
      <c r="N11" s="42"/>
      <c r="O11" s="42"/>
      <c r="W11" s="42"/>
      <c r="X11" s="42"/>
    </row>
    <row r="12" spans="2:24" ht="15.75" x14ac:dyDescent="0.25">
      <c r="B12" s="3" t="s">
        <v>13</v>
      </c>
      <c r="C12" s="65">
        <f>C$11*C$5</f>
        <v>571</v>
      </c>
      <c r="D12" s="42"/>
      <c r="E12" s="16">
        <v>55</v>
      </c>
      <c r="F12" s="37">
        <v>9.6300000000000008</v>
      </c>
      <c r="G12" s="8" t="s">
        <v>1</v>
      </c>
      <c r="H12" s="8" t="s">
        <v>1</v>
      </c>
      <c r="I12" s="8" t="s">
        <v>1</v>
      </c>
      <c r="J12" s="8" t="s">
        <v>1</v>
      </c>
      <c r="K12" s="8" t="s">
        <v>1</v>
      </c>
      <c r="L12" s="8" t="s">
        <v>1</v>
      </c>
      <c r="M12" s="9">
        <v>300</v>
      </c>
      <c r="N12" s="42"/>
      <c r="O12" s="42"/>
      <c r="W12" s="42"/>
      <c r="X12" s="42"/>
    </row>
    <row r="13" spans="2:24" ht="15.75" x14ac:dyDescent="0.25">
      <c r="B13" s="3" t="s">
        <v>14</v>
      </c>
      <c r="C13" s="63">
        <f>0.5*C$4*C$5</f>
        <v>950</v>
      </c>
      <c r="D13" s="3"/>
      <c r="E13" s="3"/>
      <c r="F13" s="3"/>
      <c r="G13" s="3"/>
      <c r="H13" s="42"/>
      <c r="I13" s="42"/>
      <c r="J13" s="42"/>
      <c r="K13" s="42"/>
      <c r="L13" s="42"/>
      <c r="M13" s="42"/>
      <c r="N13" s="42"/>
      <c r="O13" s="42"/>
      <c r="W13" s="42"/>
      <c r="X13" s="42"/>
    </row>
    <row r="14" spans="2:24" ht="15.75" x14ac:dyDescent="0.25">
      <c r="B14" s="32" t="s">
        <v>26</v>
      </c>
      <c r="C14" s="66">
        <f>C$13*F$12</f>
        <v>9148.5</v>
      </c>
      <c r="D14" s="3"/>
      <c r="E14" s="3"/>
      <c r="F14" s="3"/>
      <c r="G14" s="3"/>
      <c r="H14" s="42"/>
      <c r="I14" s="42"/>
      <c r="J14" s="42"/>
      <c r="K14" s="42"/>
      <c r="L14" s="42"/>
      <c r="M14" s="42"/>
      <c r="N14" s="42"/>
      <c r="O14" s="42"/>
      <c r="W14" s="42"/>
      <c r="X14" s="42"/>
    </row>
    <row r="15" spans="2:24" ht="15.75" x14ac:dyDescent="0.25">
      <c r="B15" s="33" t="s">
        <v>28</v>
      </c>
      <c r="C15" s="67">
        <f>M$12</f>
        <v>300</v>
      </c>
      <c r="D15" s="3"/>
      <c r="E15" s="3"/>
      <c r="F15" s="3"/>
      <c r="G15" s="3"/>
      <c r="H15" s="42"/>
      <c r="I15" s="42"/>
      <c r="J15" s="42"/>
      <c r="K15" s="42"/>
      <c r="L15" s="42"/>
      <c r="M15" s="42"/>
      <c r="N15" s="42"/>
      <c r="O15" s="42"/>
      <c r="W15" s="42"/>
      <c r="X15" s="42"/>
    </row>
    <row r="16" spans="2: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customHeight="1" x14ac:dyDescent="0.25">
      <c r="B18" s="42"/>
      <c r="E18" s="3"/>
      <c r="F18" s="32"/>
      <c r="G18" s="190" t="s">
        <v>29</v>
      </c>
      <c r="H18" s="190"/>
      <c r="I18" s="190"/>
      <c r="J18" s="190"/>
      <c r="K18" s="190"/>
      <c r="L18" s="190"/>
      <c r="M18" s="190"/>
      <c r="N18" s="190"/>
      <c r="O18" s="190"/>
      <c r="R18" s="42"/>
      <c r="S18" s="42"/>
      <c r="T18" s="42"/>
      <c r="U18" s="42"/>
      <c r="V18" s="42"/>
      <c r="W18" s="42"/>
      <c r="X18" s="42"/>
    </row>
    <row r="19" spans="2:24" ht="15.75" x14ac:dyDescent="0.25">
      <c r="B19" s="42"/>
      <c r="E19" s="3"/>
      <c r="F19" s="10"/>
      <c r="G19" s="191" t="s">
        <v>3</v>
      </c>
      <c r="H19" s="191"/>
      <c r="I19" s="191"/>
      <c r="J19" s="191"/>
      <c r="K19" s="191"/>
      <c r="L19" s="191"/>
      <c r="M19" s="191"/>
      <c r="N19" s="191"/>
      <c r="O19" s="191"/>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R20" s="42"/>
      <c r="S20" s="42"/>
      <c r="T20" s="42"/>
      <c r="U20" s="42"/>
      <c r="V20" s="42"/>
      <c r="W20" s="42"/>
      <c r="X20" s="42"/>
    </row>
    <row r="21" spans="2:24" ht="15.75"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c r="X22" s="42"/>
    </row>
    <row r="23" spans="2:24" ht="15.75" customHeight="1"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187" t="s">
        <v>15</v>
      </c>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T24" s="42"/>
      <c r="U24" s="42"/>
      <c r="V24" s="42"/>
      <c r="W24" s="188"/>
      <c r="X24" s="42"/>
    </row>
    <row r="25" spans="2:24" ht="15.75" x14ac:dyDescent="0.25">
      <c r="B25" s="42"/>
      <c r="F25" s="3"/>
      <c r="G25" s="3"/>
      <c r="H25" s="135"/>
      <c r="I25" s="136"/>
      <c r="J25" s="136"/>
      <c r="K25" s="136"/>
      <c r="L25" s="136"/>
      <c r="M25" s="136"/>
      <c r="N25" s="136"/>
      <c r="O25" s="136"/>
      <c r="P25" s="136"/>
      <c r="Q25" s="137"/>
      <c r="R25" s="42"/>
      <c r="S25" s="42"/>
      <c r="T25" s="42"/>
      <c r="U25" s="42"/>
      <c r="V25" s="42"/>
      <c r="W25" s="188"/>
      <c r="X25" s="42"/>
    </row>
    <row r="26" spans="2:24" ht="15.75" x14ac:dyDescent="0.25">
      <c r="B26" s="42"/>
      <c r="F26" s="3"/>
      <c r="G26" s="42"/>
      <c r="H26" s="42"/>
      <c r="I26" s="42"/>
      <c r="J26" s="42"/>
      <c r="K26" s="42"/>
      <c r="L26" s="42"/>
      <c r="M26" s="42"/>
      <c r="N26" s="42"/>
      <c r="O26" s="42"/>
      <c r="P26" s="42"/>
      <c r="Q26" s="42"/>
      <c r="R26" s="42"/>
      <c r="S26" s="42"/>
      <c r="T26" s="42"/>
      <c r="U26" s="42"/>
      <c r="V26" s="42"/>
      <c r="W26" s="188"/>
      <c r="X26" s="42"/>
    </row>
    <row r="27" spans="2:24" ht="15.75" x14ac:dyDescent="0.25">
      <c r="B27" s="42"/>
      <c r="E27" s="184" t="s">
        <v>31</v>
      </c>
      <c r="F27" s="184"/>
      <c r="G27" s="184"/>
      <c r="H27" s="184"/>
      <c r="I27" s="184"/>
      <c r="J27" s="184"/>
      <c r="K27" s="184"/>
      <c r="L27" s="42"/>
      <c r="M27" s="68"/>
      <c r="N27" s="69"/>
      <c r="O27" s="68" t="s">
        <v>40</v>
      </c>
      <c r="P27" s="42"/>
      <c r="Q27" s="42"/>
      <c r="R27" s="3"/>
      <c r="S27" s="3"/>
      <c r="T27" s="3"/>
      <c r="U27" s="3"/>
      <c r="V27" s="3"/>
      <c r="W27" s="188"/>
      <c r="X27" s="42"/>
    </row>
    <row r="28" spans="2:24" ht="15.75" x14ac:dyDescent="0.25">
      <c r="B28" s="42"/>
      <c r="E28" s="10"/>
      <c r="F28" s="10"/>
      <c r="G28" s="181" t="s">
        <v>30</v>
      </c>
      <c r="H28" s="181"/>
      <c r="I28" s="181"/>
      <c r="J28" s="181"/>
      <c r="K28" s="181"/>
      <c r="L28" s="3"/>
      <c r="M28" s="131"/>
      <c r="N28" s="70"/>
      <c r="O28" s="42" t="s">
        <v>41</v>
      </c>
      <c r="P28" s="3"/>
      <c r="Q28" s="3"/>
      <c r="R28" s="3"/>
      <c r="S28" s="3"/>
      <c r="T28" s="3"/>
      <c r="U28" s="3"/>
      <c r="V28" s="3"/>
      <c r="W28" s="188"/>
      <c r="X28" s="42"/>
    </row>
    <row r="29" spans="2:24" ht="15.75" x14ac:dyDescent="0.25">
      <c r="B29" s="42"/>
      <c r="E29" s="3"/>
      <c r="F29" s="3"/>
      <c r="G29" s="77">
        <f>ROUND(C$8*0.9,2)</f>
        <v>15.75</v>
      </c>
      <c r="H29" s="77">
        <f>ROUND(C$8*0.95,2)</f>
        <v>16.63</v>
      </c>
      <c r="I29" s="22">
        <f>C$8</f>
        <v>17.5</v>
      </c>
      <c r="J29" s="77">
        <f>ROUND(C$8*1.05,2)</f>
        <v>18.38</v>
      </c>
      <c r="K29" s="77">
        <f>ROUND(C$8*1.1,2)</f>
        <v>19.25</v>
      </c>
      <c r="L29" s="3"/>
      <c r="M29" s="187" t="s">
        <v>15</v>
      </c>
      <c r="N29" s="71">
        <v>300</v>
      </c>
      <c r="O29" s="81">
        <f>MAX(0,C$9-(N$29*C$5))*C$8-C$12</f>
        <v>-571</v>
      </c>
      <c r="P29" s="3"/>
      <c r="Q29" s="3"/>
      <c r="R29" s="3"/>
      <c r="S29" s="3"/>
      <c r="T29" s="3"/>
      <c r="U29" s="3"/>
      <c r="V29" s="3"/>
      <c r="W29" s="188"/>
      <c r="X29" s="42"/>
    </row>
    <row r="30" spans="2:24" ht="15.75" x14ac:dyDescent="0.25">
      <c r="B30" s="42"/>
      <c r="E30" s="7"/>
      <c r="F30" s="7"/>
      <c r="G30" s="16" t="s">
        <v>16</v>
      </c>
      <c r="H30" s="16" t="s">
        <v>17</v>
      </c>
      <c r="I30" s="17" t="s">
        <v>18</v>
      </c>
      <c r="J30" s="16" t="s">
        <v>19</v>
      </c>
      <c r="K30" s="16" t="s">
        <v>20</v>
      </c>
      <c r="L30" s="3"/>
      <c r="M30" s="188"/>
      <c r="N30" s="34">
        <v>275</v>
      </c>
      <c r="O30" s="82">
        <f>MAX(0,C$9-(N$30*C$5))*C$8-C$12</f>
        <v>-571</v>
      </c>
      <c r="P30" s="3"/>
      <c r="Q30" s="3"/>
      <c r="R30" s="3"/>
      <c r="S30" s="3"/>
      <c r="T30" s="3"/>
      <c r="U30" s="3"/>
      <c r="V30" s="3"/>
      <c r="W30" s="188"/>
      <c r="X30" s="42"/>
    </row>
    <row r="31" spans="2:24" ht="15.75" x14ac:dyDescent="0.25">
      <c r="B31" s="42"/>
      <c r="E31" s="187" t="s">
        <v>15</v>
      </c>
      <c r="F31" s="77">
        <v>300</v>
      </c>
      <c r="G31" s="18">
        <f>F$31*G$29*C$5</f>
        <v>47250</v>
      </c>
      <c r="H31" s="18">
        <f>F$31*H$29*C$5</f>
        <v>49890</v>
      </c>
      <c r="I31" s="19">
        <f>F$31*I$29*C$5</f>
        <v>52500</v>
      </c>
      <c r="J31" s="18">
        <f>F$31*J$29*C$5</f>
        <v>55140</v>
      </c>
      <c r="K31" s="18">
        <f>F$31*K$29*C$5</f>
        <v>57750</v>
      </c>
      <c r="L31" s="3"/>
      <c r="M31" s="188"/>
      <c r="N31" s="34">
        <v>250</v>
      </c>
      <c r="O31" s="82">
        <f>MAX(0,C$9-(N$31*C$5))*C$8-C$12</f>
        <v>-571</v>
      </c>
      <c r="P31" s="3"/>
      <c r="Q31" s="3"/>
      <c r="R31" s="3"/>
      <c r="S31" s="3"/>
      <c r="T31" s="3"/>
      <c r="U31" s="3"/>
      <c r="V31" s="3"/>
      <c r="W31" s="188"/>
      <c r="X31" s="42"/>
    </row>
    <row r="32" spans="2:24" ht="15.75" x14ac:dyDescent="0.25">
      <c r="B32" s="42"/>
      <c r="E32" s="189"/>
      <c r="F32" s="77">
        <v>275</v>
      </c>
      <c r="G32" s="18">
        <f>F$32*G$29*C$5</f>
        <v>43312.5</v>
      </c>
      <c r="H32" s="18">
        <f>F$32*H$29*C$5</f>
        <v>45732.5</v>
      </c>
      <c r="I32" s="19">
        <f>F$32*I$29*C$5</f>
        <v>48125</v>
      </c>
      <c r="J32" s="18">
        <f>F$32*J$29*C$5</f>
        <v>50545</v>
      </c>
      <c r="K32" s="18">
        <f>F$32*K$29*C$5</f>
        <v>52937.5</v>
      </c>
      <c r="L32" s="3"/>
      <c r="M32" s="188"/>
      <c r="N32" s="34">
        <v>225</v>
      </c>
      <c r="O32" s="82">
        <f>MAX(0,C$9-(N$32*C$5))*C$8-C$12</f>
        <v>-571</v>
      </c>
      <c r="P32" s="3"/>
      <c r="Q32" s="3"/>
      <c r="R32" s="3"/>
      <c r="S32" s="3"/>
      <c r="T32" s="3"/>
      <c r="U32" s="3"/>
      <c r="V32" s="3"/>
      <c r="W32" s="188"/>
      <c r="X32" s="42"/>
    </row>
    <row r="33" spans="2:24" ht="15.75" x14ac:dyDescent="0.25">
      <c r="B33" s="42"/>
      <c r="E33" s="189"/>
      <c r="F33" s="77">
        <v>250</v>
      </c>
      <c r="G33" s="18">
        <f>F$33*G$29*C$5</f>
        <v>39375</v>
      </c>
      <c r="H33" s="18">
        <f>F$33*H$29*C$5</f>
        <v>41575</v>
      </c>
      <c r="I33" s="19">
        <f>F$33*I$29*C$5</f>
        <v>43750</v>
      </c>
      <c r="J33" s="18">
        <f>F$33*J$29*C$5</f>
        <v>45950</v>
      </c>
      <c r="K33" s="18">
        <f>F$33*K$29*C$5</f>
        <v>48125</v>
      </c>
      <c r="L33" s="3"/>
      <c r="M33" s="188"/>
      <c r="N33" s="72">
        <v>200</v>
      </c>
      <c r="O33" s="83">
        <f>MAX(0,C$9-(N$33*C$5))*C$8-C$12</f>
        <v>-571</v>
      </c>
      <c r="P33" s="3"/>
      <c r="Q33" s="3"/>
      <c r="R33" s="3"/>
      <c r="S33" s="3"/>
      <c r="T33" s="3"/>
      <c r="U33" s="3"/>
      <c r="V33" s="3"/>
      <c r="W33" s="188"/>
      <c r="X33" s="42"/>
    </row>
    <row r="34" spans="2:24" ht="15.75" x14ac:dyDescent="0.25">
      <c r="B34" s="42"/>
      <c r="E34" s="189"/>
      <c r="F34" s="77">
        <v>225</v>
      </c>
      <c r="G34" s="18">
        <f>F$34*G$29*C$5</f>
        <v>35437.5</v>
      </c>
      <c r="H34" s="18">
        <f>F$34*H$29*C$5</f>
        <v>37417.5</v>
      </c>
      <c r="I34" s="19">
        <f>F$34*I$29*C$5</f>
        <v>39375</v>
      </c>
      <c r="J34" s="18">
        <f>F$34*J$29*C$5</f>
        <v>41355</v>
      </c>
      <c r="K34" s="18">
        <f>F$34*K$29*C$5</f>
        <v>43312.5</v>
      </c>
      <c r="L34" s="3"/>
      <c r="M34" s="188"/>
      <c r="N34" s="34">
        <v>175</v>
      </c>
      <c r="O34" s="82">
        <f>MAX(0,C$9-(N$34*C$5))*C$8-C$12</f>
        <v>-571</v>
      </c>
      <c r="P34" s="3"/>
      <c r="Q34" s="3"/>
      <c r="R34" s="3"/>
      <c r="S34" s="3"/>
      <c r="T34" s="3"/>
      <c r="U34" s="3"/>
      <c r="V34" s="3"/>
      <c r="W34" s="188"/>
      <c r="X34" s="42"/>
    </row>
    <row r="35" spans="2:24" ht="15.75" x14ac:dyDescent="0.25">
      <c r="B35" s="42"/>
      <c r="E35" s="189"/>
      <c r="F35" s="15">
        <v>200</v>
      </c>
      <c r="G35" s="19">
        <f>F$35*G$29*C$5</f>
        <v>31500</v>
      </c>
      <c r="H35" s="19">
        <f>F$35*H$29*C$5</f>
        <v>33260</v>
      </c>
      <c r="I35" s="19">
        <f>F$35*I$29*C$5</f>
        <v>35000</v>
      </c>
      <c r="J35" s="19">
        <f>F$35*J$29*C$5</f>
        <v>36760</v>
      </c>
      <c r="K35" s="19">
        <f>F$35*K$29*C$5</f>
        <v>38500</v>
      </c>
      <c r="L35" s="3"/>
      <c r="M35" s="188"/>
      <c r="N35" s="72">
        <v>150</v>
      </c>
      <c r="O35" s="83">
        <f>MAX(0,C$9-(N$35*C$5))*C$8-C$12</f>
        <v>-571</v>
      </c>
      <c r="P35" s="3"/>
      <c r="Q35" s="3"/>
      <c r="R35" s="3"/>
      <c r="S35" s="3"/>
      <c r="T35" s="3"/>
      <c r="U35" s="3"/>
      <c r="V35" s="3"/>
      <c r="W35" s="188"/>
      <c r="X35" s="42"/>
    </row>
    <row r="36" spans="2:24" ht="15.75" x14ac:dyDescent="0.25">
      <c r="B36" s="42"/>
      <c r="E36" s="189"/>
      <c r="F36" s="77">
        <v>175</v>
      </c>
      <c r="G36" s="18">
        <f>F$36*G$29*C$5</f>
        <v>27562.5</v>
      </c>
      <c r="H36" s="18">
        <f>F$36*H$29*C$5</f>
        <v>29102.5</v>
      </c>
      <c r="I36" s="19">
        <f>F$36*I$29*C$5</f>
        <v>30625</v>
      </c>
      <c r="J36" s="18">
        <f>F$36*J$29*C$5</f>
        <v>32165</v>
      </c>
      <c r="K36" s="18">
        <f>F$36*K$29*C$5</f>
        <v>33687.5</v>
      </c>
      <c r="L36" s="3"/>
      <c r="M36" s="188"/>
      <c r="N36" s="34">
        <v>125</v>
      </c>
      <c r="O36" s="82">
        <f>MAX(0,C$9-(N$36*C$5))*C$8-C$12</f>
        <v>2491.5</v>
      </c>
      <c r="P36" s="3"/>
      <c r="Q36" s="3"/>
      <c r="R36" s="3"/>
      <c r="S36" s="3"/>
      <c r="T36" s="3"/>
      <c r="U36" s="3"/>
      <c r="V36" s="3"/>
      <c r="W36" s="188"/>
      <c r="X36" s="42"/>
    </row>
    <row r="37" spans="2:24" ht="15.75" x14ac:dyDescent="0.25">
      <c r="B37" s="42"/>
      <c r="E37" s="189"/>
      <c r="F37" s="15">
        <v>150</v>
      </c>
      <c r="G37" s="19">
        <f>F$37*G$29*C$5</f>
        <v>23625</v>
      </c>
      <c r="H37" s="19">
        <f>F$37*H$29*C$5</f>
        <v>24945</v>
      </c>
      <c r="I37" s="19">
        <f>F$37*I$29*C$5</f>
        <v>26250</v>
      </c>
      <c r="J37" s="19">
        <f>F$37*J$29*C$5</f>
        <v>27570</v>
      </c>
      <c r="K37" s="19">
        <f>F$37*K$29*C$5</f>
        <v>28875</v>
      </c>
      <c r="L37" s="3"/>
      <c r="M37" s="75" t="s">
        <v>4</v>
      </c>
      <c r="N37" s="74">
        <f>C$16</f>
        <v>120</v>
      </c>
      <c r="O37" s="85">
        <f>MAX(0,C$9-(N$37*C$5))*C$8-C$12</f>
        <v>3366.5</v>
      </c>
      <c r="P37" s="3"/>
      <c r="Q37" s="3"/>
      <c r="R37" s="3"/>
      <c r="S37" s="3"/>
      <c r="T37" s="3"/>
      <c r="U37" s="3"/>
      <c r="V37" s="3"/>
      <c r="W37" s="188"/>
      <c r="X37" s="42"/>
    </row>
    <row r="38" spans="2:24" ht="15.75" x14ac:dyDescent="0.25">
      <c r="B38" s="42"/>
      <c r="E38" s="189"/>
      <c r="F38" s="77">
        <v>125</v>
      </c>
      <c r="G38" s="18">
        <f>F$38*G$29*C$5</f>
        <v>19687.5</v>
      </c>
      <c r="H38" s="18">
        <f>F$38*H$29*C$5</f>
        <v>20787.5</v>
      </c>
      <c r="I38" s="19">
        <f>F$38*I$29*C$5</f>
        <v>21875</v>
      </c>
      <c r="J38" s="18">
        <f>F$38*J$29*C$5</f>
        <v>22975</v>
      </c>
      <c r="K38" s="18">
        <f>F$38*K$29*C$5</f>
        <v>24062.5</v>
      </c>
      <c r="L38" s="3"/>
      <c r="M38" s="76" t="s">
        <v>0</v>
      </c>
      <c r="N38" s="86">
        <f>C$16</f>
        <v>120</v>
      </c>
      <c r="O38" s="87">
        <f>MAX(0,C$13-(N$38*C$5))*F$12-M$12</f>
        <v>-300</v>
      </c>
      <c r="P38" s="3"/>
      <c r="Q38" s="3"/>
      <c r="R38" s="3"/>
      <c r="S38" s="3"/>
      <c r="T38" s="3"/>
      <c r="U38" s="3"/>
      <c r="V38" s="3"/>
      <c r="W38" s="188"/>
      <c r="X38" s="42"/>
    </row>
    <row r="39" spans="2:24" ht="15.75" x14ac:dyDescent="0.25">
      <c r="B39" s="42"/>
      <c r="E39" s="11" t="s">
        <v>4</v>
      </c>
      <c r="F39" s="23">
        <f>C$16</f>
        <v>120</v>
      </c>
      <c r="G39" s="24">
        <f>F$39*G$29*C$5</f>
        <v>18900</v>
      </c>
      <c r="H39" s="24">
        <f>F$39*H$29*C$5</f>
        <v>19956</v>
      </c>
      <c r="I39" s="24">
        <f>F$39*I$29*C$5</f>
        <v>21000</v>
      </c>
      <c r="J39" s="24">
        <f>F$39*$J29*C$5</f>
        <v>22056</v>
      </c>
      <c r="K39" s="24">
        <f>F$39*K$29*C$5</f>
        <v>23100</v>
      </c>
      <c r="L39" s="3"/>
      <c r="M39" s="3"/>
      <c r="N39" s="3"/>
      <c r="O39" s="3"/>
      <c r="P39" s="3"/>
      <c r="Q39" s="3"/>
      <c r="R39" s="3"/>
      <c r="S39" s="3"/>
      <c r="T39" s="3"/>
      <c r="U39" s="3"/>
      <c r="V39" s="3"/>
      <c r="W39" s="188"/>
      <c r="X39" s="42"/>
    </row>
    <row r="40" spans="2:24" ht="15.75" x14ac:dyDescent="0.25">
      <c r="B40" s="42"/>
      <c r="J40" s="3"/>
      <c r="K40" s="3"/>
      <c r="L40" s="3"/>
      <c r="M40" s="3"/>
      <c r="N40" s="3"/>
      <c r="O40" s="3"/>
      <c r="P40" s="3"/>
      <c r="Q40" s="3"/>
      <c r="R40" s="3"/>
      <c r="S40" s="3"/>
      <c r="T40" s="3"/>
      <c r="U40" s="3"/>
      <c r="V40" s="3"/>
      <c r="W40" s="188"/>
      <c r="X40" s="42"/>
    </row>
    <row r="41" spans="2:24" ht="15.75" x14ac:dyDescent="0.25">
      <c r="B41" s="42"/>
      <c r="C41" s="133"/>
      <c r="D41" s="134"/>
      <c r="E41" s="83"/>
      <c r="F41" s="3"/>
      <c r="G41" s="3"/>
      <c r="H41" s="3"/>
      <c r="I41" s="3"/>
      <c r="J41" s="3"/>
      <c r="K41" s="3"/>
      <c r="L41" s="3"/>
      <c r="M41" s="3"/>
      <c r="N41" s="3"/>
      <c r="O41" s="3"/>
      <c r="P41" s="3"/>
      <c r="Q41" s="3"/>
      <c r="R41" s="3"/>
      <c r="S41" s="3"/>
      <c r="T41" s="3"/>
      <c r="U41" s="3"/>
      <c r="V41" s="3"/>
      <c r="W41" s="188"/>
      <c r="X41" s="42"/>
    </row>
    <row r="42" spans="2:24" ht="15.75" x14ac:dyDescent="0.25">
      <c r="B42" s="42"/>
      <c r="C42" s="133"/>
      <c r="D42" s="134"/>
      <c r="E42" s="83"/>
      <c r="F42" s="3"/>
      <c r="G42" s="3"/>
      <c r="H42" s="3"/>
      <c r="I42" s="3"/>
      <c r="J42" s="3"/>
      <c r="K42" s="3"/>
      <c r="L42" s="3"/>
      <c r="M42" s="3"/>
      <c r="N42" s="3"/>
      <c r="O42" s="3"/>
      <c r="P42" s="3"/>
      <c r="Q42" s="3"/>
      <c r="R42" s="3"/>
      <c r="S42" s="3"/>
      <c r="T42" s="3"/>
      <c r="U42" s="3"/>
      <c r="V42" s="3"/>
      <c r="W42" s="188"/>
      <c r="X42" s="42"/>
    </row>
    <row r="43" spans="2:24"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c r="W43" s="42"/>
      <c r="X43" s="42"/>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c r="W44" s="42"/>
      <c r="X44" s="42"/>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42"/>
      <c r="T45" s="42"/>
      <c r="U45" s="42"/>
      <c r="V45" s="3"/>
      <c r="W45" s="42"/>
      <c r="X45" s="42"/>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42"/>
      <c r="T46" s="42"/>
      <c r="U46" s="42"/>
      <c r="V46" s="3"/>
      <c r="W46" s="42"/>
      <c r="X46" s="42"/>
    </row>
    <row r="47" spans="2:24"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E$47+O$29</f>
        <v>14159</v>
      </c>
      <c r="N47" s="18">
        <f>F$47+O$29</f>
        <v>16799</v>
      </c>
      <c r="O47" s="19">
        <f>G$47+O$29</f>
        <v>19409</v>
      </c>
      <c r="P47" s="18">
        <f>H$47+O$29</f>
        <v>22049</v>
      </c>
      <c r="Q47" s="18">
        <f>I$47+O$29</f>
        <v>24659</v>
      </c>
      <c r="R47" s="3"/>
      <c r="S47" s="42"/>
      <c r="T47" s="42"/>
      <c r="U47" s="42"/>
      <c r="V47" s="3"/>
      <c r="W47" s="42"/>
      <c r="X47" s="42"/>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E$48+O$30</f>
        <v>11101.5</v>
      </c>
      <c r="N48" s="18">
        <f>F$48+O$30</f>
        <v>13521.5</v>
      </c>
      <c r="O48" s="19">
        <f>G$48+O$30</f>
        <v>15914</v>
      </c>
      <c r="P48" s="18">
        <f>H$48+O$30</f>
        <v>18334</v>
      </c>
      <c r="Q48" s="18">
        <f>I$48+O$30</f>
        <v>20726.5</v>
      </c>
      <c r="R48" s="3"/>
      <c r="S48" s="42"/>
      <c r="T48" s="42"/>
      <c r="U48" s="42"/>
      <c r="V48" s="3"/>
      <c r="W48" s="42"/>
      <c r="X48" s="42"/>
    </row>
    <row r="49" spans="2:24" ht="15.75" x14ac:dyDescent="0.25">
      <c r="B49" s="3"/>
      <c r="C49" s="188"/>
      <c r="D49" s="53">
        <v>250</v>
      </c>
      <c r="E49" s="54">
        <f>G$33-I$24</f>
        <v>8615</v>
      </c>
      <c r="F49" s="54">
        <f>H$33-I$24</f>
        <v>10815</v>
      </c>
      <c r="G49" s="41">
        <f>I$33-I$24</f>
        <v>12990</v>
      </c>
      <c r="H49" s="54">
        <f>J$33-I$24</f>
        <v>15190</v>
      </c>
      <c r="I49" s="54">
        <f>K$33-I$24</f>
        <v>17365</v>
      </c>
      <c r="J49" s="3"/>
      <c r="K49" s="189"/>
      <c r="L49" s="77">
        <v>250</v>
      </c>
      <c r="M49" s="18">
        <f>E$49+O$31</f>
        <v>8044</v>
      </c>
      <c r="N49" s="18">
        <f>F$49+O$31</f>
        <v>10244</v>
      </c>
      <c r="O49" s="19">
        <f>G$49+O$31</f>
        <v>12419</v>
      </c>
      <c r="P49" s="18">
        <f>H$49+O$31</f>
        <v>14619</v>
      </c>
      <c r="Q49" s="18">
        <f>I$49+O$31</f>
        <v>16794</v>
      </c>
      <c r="R49" s="3"/>
      <c r="S49" s="42"/>
      <c r="T49" s="42"/>
      <c r="U49" s="42"/>
      <c r="V49" s="3"/>
      <c r="W49" s="42"/>
      <c r="X49" s="42"/>
    </row>
    <row r="50" spans="2:24" ht="15.75" x14ac:dyDescent="0.25">
      <c r="B50" s="3"/>
      <c r="C50" s="188"/>
      <c r="D50" s="53">
        <v>225</v>
      </c>
      <c r="E50" s="54">
        <f>G$34-J$24</f>
        <v>5557.5</v>
      </c>
      <c r="F50" s="54">
        <f>H$34-J$24</f>
        <v>7537.5</v>
      </c>
      <c r="G50" s="41">
        <f>I$34-J$24</f>
        <v>9495</v>
      </c>
      <c r="H50" s="54">
        <f>J$34-J$24</f>
        <v>11475</v>
      </c>
      <c r="I50" s="54">
        <f>K$34-J$24</f>
        <v>13432.5</v>
      </c>
      <c r="J50" s="3"/>
      <c r="K50" s="189"/>
      <c r="L50" s="77">
        <v>225</v>
      </c>
      <c r="M50" s="18">
        <f>E$50+O$32</f>
        <v>4986.5</v>
      </c>
      <c r="N50" s="18">
        <f>F$50+O$32</f>
        <v>6966.5</v>
      </c>
      <c r="O50" s="19">
        <f>G$50+O$32</f>
        <v>8924</v>
      </c>
      <c r="P50" s="18">
        <f>H$50+O$32</f>
        <v>10904</v>
      </c>
      <c r="Q50" s="18">
        <f>I$50+O$32</f>
        <v>12861.5</v>
      </c>
      <c r="R50" s="3"/>
      <c r="S50" s="42"/>
      <c r="T50" s="42"/>
      <c r="U50" s="42"/>
      <c r="V50" s="3"/>
      <c r="W50" s="42"/>
      <c r="X50" s="42"/>
    </row>
    <row r="51" spans="2:24" ht="15.75" x14ac:dyDescent="0.25">
      <c r="B51" s="3"/>
      <c r="C51" s="188"/>
      <c r="D51" s="55">
        <v>200</v>
      </c>
      <c r="E51" s="41">
        <f>G$35-K$24</f>
        <v>2500</v>
      </c>
      <c r="F51" s="41">
        <f>H$35-K$24</f>
        <v>4260</v>
      </c>
      <c r="G51" s="41">
        <f>I$35-K$24</f>
        <v>6000</v>
      </c>
      <c r="H51" s="41">
        <f>J$35-K$24</f>
        <v>7760</v>
      </c>
      <c r="I51" s="41">
        <f>K$35-K$24</f>
        <v>9500</v>
      </c>
      <c r="J51" s="3"/>
      <c r="K51" s="189"/>
      <c r="L51" s="15">
        <v>200</v>
      </c>
      <c r="M51" s="19">
        <f>E$51+O$33</f>
        <v>1929</v>
      </c>
      <c r="N51" s="19">
        <f>F$51+O$33</f>
        <v>3689</v>
      </c>
      <c r="O51" s="19">
        <f>G$51+O$33</f>
        <v>5429</v>
      </c>
      <c r="P51" s="19">
        <f>H$51+O$33</f>
        <v>7189</v>
      </c>
      <c r="Q51" s="19">
        <f>I$51+O$33</f>
        <v>8929</v>
      </c>
      <c r="R51" s="3"/>
      <c r="S51" s="42"/>
      <c r="T51" s="42"/>
      <c r="U51" s="42"/>
      <c r="V51" s="3"/>
      <c r="W51" s="42"/>
      <c r="X51" s="42"/>
    </row>
    <row r="52" spans="2:24" ht="15.75" x14ac:dyDescent="0.25">
      <c r="B52" s="3"/>
      <c r="C52" s="188"/>
      <c r="D52" s="53">
        <v>175</v>
      </c>
      <c r="E52" s="54">
        <f>G$36-L$24</f>
        <v>-557.5</v>
      </c>
      <c r="F52" s="54">
        <f>H$36-L$24</f>
        <v>982.5</v>
      </c>
      <c r="G52" s="41">
        <f>I$36-L$24</f>
        <v>2505</v>
      </c>
      <c r="H52" s="54">
        <f>J$36-L$24</f>
        <v>4045</v>
      </c>
      <c r="I52" s="54">
        <f>K$36-L$24</f>
        <v>5567.5</v>
      </c>
      <c r="J52" s="3"/>
      <c r="K52" s="189"/>
      <c r="L52" s="77">
        <v>175</v>
      </c>
      <c r="M52" s="18">
        <f>E$52+O$34</f>
        <v>-1128.5</v>
      </c>
      <c r="N52" s="18">
        <f>F$52+O$34</f>
        <v>411.5</v>
      </c>
      <c r="O52" s="19">
        <f>G$52+O$34</f>
        <v>1934</v>
      </c>
      <c r="P52" s="18">
        <f>H$52+O$34</f>
        <v>3474</v>
      </c>
      <c r="Q52" s="18">
        <f>I$52+O$34</f>
        <v>4996.5</v>
      </c>
      <c r="R52" s="3"/>
      <c r="S52" s="42"/>
      <c r="T52" s="42"/>
      <c r="U52" s="42"/>
      <c r="V52" s="3"/>
      <c r="W52" s="42"/>
      <c r="X52" s="42"/>
    </row>
    <row r="53" spans="2:24" ht="15.75" x14ac:dyDescent="0.25">
      <c r="B53" s="3"/>
      <c r="C53" s="188"/>
      <c r="D53" s="55">
        <v>150</v>
      </c>
      <c r="E53" s="41">
        <f>G$37-M$24</f>
        <v>-3615</v>
      </c>
      <c r="F53" s="41">
        <f>H$37-M$24</f>
        <v>-2295</v>
      </c>
      <c r="G53" s="41">
        <f>I$37-M$24</f>
        <v>-990</v>
      </c>
      <c r="H53" s="41">
        <f>J$37-M$24</f>
        <v>330</v>
      </c>
      <c r="I53" s="41">
        <f>K$37-M$24</f>
        <v>1635</v>
      </c>
      <c r="J53" s="3"/>
      <c r="K53" s="189"/>
      <c r="L53" s="15">
        <v>150</v>
      </c>
      <c r="M53" s="19">
        <f>E$53+O$35</f>
        <v>-4186</v>
      </c>
      <c r="N53" s="19">
        <f>F$53+O$35</f>
        <v>-2866</v>
      </c>
      <c r="O53" s="19">
        <f>G$53+O$35</f>
        <v>-1561</v>
      </c>
      <c r="P53" s="19">
        <f>H$53+O$35</f>
        <v>-241</v>
      </c>
      <c r="Q53" s="19">
        <f>I$53+O$35</f>
        <v>1064</v>
      </c>
      <c r="R53" s="3"/>
      <c r="S53" s="42"/>
      <c r="T53" s="42"/>
      <c r="U53" s="42"/>
      <c r="V53" s="3"/>
      <c r="W53" s="42"/>
      <c r="X53" s="42"/>
    </row>
    <row r="54" spans="2:24" ht="15.75" x14ac:dyDescent="0.25">
      <c r="B54" s="3"/>
      <c r="C54" s="188"/>
      <c r="D54" s="53">
        <v>125</v>
      </c>
      <c r="E54" s="54">
        <f>G$38-N$24</f>
        <v>-6672.5</v>
      </c>
      <c r="F54" s="54">
        <f>H$38-N$24</f>
        <v>-5572.5</v>
      </c>
      <c r="G54" s="41">
        <f>I$38-N$24</f>
        <v>-4485</v>
      </c>
      <c r="H54" s="54">
        <f>J$38-N$24</f>
        <v>-3385</v>
      </c>
      <c r="I54" s="54">
        <f>K$38-N$24</f>
        <v>-2297.5</v>
      </c>
      <c r="J54" s="3"/>
      <c r="K54" s="189"/>
      <c r="L54" s="77">
        <v>125</v>
      </c>
      <c r="M54" s="18">
        <f>E$54+O$36</f>
        <v>-4181</v>
      </c>
      <c r="N54" s="18">
        <f>F$54+O$36</f>
        <v>-3081</v>
      </c>
      <c r="O54" s="19">
        <f>G$54+O$36</f>
        <v>-1993.5</v>
      </c>
      <c r="P54" s="18">
        <f>H$54+O$36</f>
        <v>-893.5</v>
      </c>
      <c r="Q54" s="18">
        <f>I$54+O$36</f>
        <v>194</v>
      </c>
      <c r="R54" s="3"/>
      <c r="S54" s="42"/>
      <c r="T54" s="42"/>
      <c r="U54" s="42"/>
      <c r="V54" s="3"/>
      <c r="W54" s="42"/>
      <c r="X54" s="42"/>
    </row>
    <row r="55" spans="2:24"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E$55+O$37</f>
        <v>-3917.5</v>
      </c>
      <c r="N55" s="21">
        <f>F$55+O$37</f>
        <v>-2861.5</v>
      </c>
      <c r="O55" s="21">
        <f>G$55+O$37</f>
        <v>-1817.5</v>
      </c>
      <c r="P55" s="21">
        <f>H$55+O$37</f>
        <v>-761.5</v>
      </c>
      <c r="Q55" s="21">
        <f>I$55+O$37</f>
        <v>282.5</v>
      </c>
      <c r="R55" s="3"/>
      <c r="S55" s="42"/>
      <c r="T55" s="42"/>
      <c r="U55" s="42"/>
      <c r="V55" s="3"/>
      <c r="W55" s="42"/>
      <c r="X55" s="42"/>
    </row>
    <row r="56" spans="2:24" ht="15.75" x14ac:dyDescent="0.25">
      <c r="B56" s="3"/>
      <c r="C56" s="140"/>
      <c r="D56" s="138"/>
      <c r="E56" s="139"/>
      <c r="F56" s="139"/>
      <c r="G56" s="139"/>
      <c r="H56" s="139"/>
      <c r="I56" s="139"/>
      <c r="J56" s="3"/>
      <c r="K56" s="11" t="s">
        <v>0</v>
      </c>
      <c r="L56" s="30">
        <f>C$16</f>
        <v>120</v>
      </c>
      <c r="M56" s="31">
        <f>E$55+O$38</f>
        <v>-7584</v>
      </c>
      <c r="N56" s="31">
        <f>F$55+O$38</f>
        <v>-6528</v>
      </c>
      <c r="O56" s="31">
        <f>G$55+O$38</f>
        <v>-5484</v>
      </c>
      <c r="P56" s="31">
        <f>H$55+O$38</f>
        <v>-4428</v>
      </c>
      <c r="Q56" s="31">
        <f>I$55+O$38</f>
        <v>-3384</v>
      </c>
      <c r="R56" s="3"/>
      <c r="S56" s="42"/>
      <c r="T56" s="42"/>
      <c r="U56" s="42"/>
      <c r="V56" s="3"/>
      <c r="W56" s="42"/>
      <c r="X56" s="42"/>
    </row>
    <row r="57" spans="2:24" ht="15.75" x14ac:dyDescent="0.25">
      <c r="B57" s="3"/>
      <c r="C57" s="3"/>
      <c r="D57" s="3"/>
      <c r="E57" s="3"/>
      <c r="F57" s="3"/>
      <c r="G57" s="3"/>
      <c r="H57" s="3"/>
      <c r="I57" s="3"/>
      <c r="J57" s="3"/>
      <c r="K57" s="3"/>
      <c r="L57" s="3"/>
      <c r="M57" s="3"/>
      <c r="N57" s="3"/>
      <c r="O57" s="3"/>
      <c r="P57" s="3"/>
      <c r="Q57" s="3"/>
      <c r="R57" s="3"/>
      <c r="S57" s="3"/>
      <c r="T57" s="3"/>
      <c r="U57" s="3"/>
      <c r="V57" s="3"/>
    </row>
    <row r="58" spans="2:24" ht="15.75" x14ac:dyDescent="0.25">
      <c r="B58" s="3"/>
      <c r="C58" s="3"/>
      <c r="D58" s="3"/>
      <c r="E58" s="3"/>
      <c r="F58" s="3"/>
      <c r="G58" s="3"/>
      <c r="H58" s="3"/>
      <c r="I58" s="3"/>
      <c r="J58" s="3"/>
      <c r="K58" s="3"/>
      <c r="L58" s="3"/>
      <c r="M58" s="3"/>
      <c r="N58" s="3"/>
      <c r="O58" s="3"/>
      <c r="P58" s="3"/>
      <c r="Q58" s="3"/>
      <c r="R58" s="3"/>
      <c r="S58" s="3"/>
      <c r="T58" s="3"/>
      <c r="U58" s="3"/>
      <c r="V58" s="3"/>
    </row>
    <row r="59" spans="2:24" ht="15.75" x14ac:dyDescent="0.25">
      <c r="B59" s="3"/>
      <c r="C59" s="3"/>
      <c r="D59" s="3"/>
      <c r="E59" s="3"/>
      <c r="F59" s="3"/>
      <c r="G59" s="3"/>
      <c r="H59" s="3"/>
      <c r="I59" s="3"/>
      <c r="J59" s="3"/>
      <c r="K59" s="3"/>
      <c r="L59" s="3"/>
      <c r="M59" s="3"/>
      <c r="N59" s="3"/>
      <c r="O59" s="3"/>
      <c r="P59" s="3"/>
      <c r="Q59" s="3"/>
      <c r="R59" s="3"/>
      <c r="S59" s="3"/>
      <c r="T59" s="3"/>
      <c r="U59" s="3"/>
      <c r="V59" s="3"/>
    </row>
    <row r="60" spans="2:24" ht="15.75" x14ac:dyDescent="0.25">
      <c r="B60" s="3"/>
      <c r="J60" s="3"/>
      <c r="K60" s="3"/>
      <c r="L60" s="3"/>
      <c r="M60" s="3"/>
      <c r="N60" s="3"/>
      <c r="O60" s="3"/>
      <c r="P60" s="3"/>
      <c r="Q60" s="3"/>
      <c r="R60" s="3"/>
      <c r="S60" s="3"/>
      <c r="T60" s="3"/>
      <c r="U60" s="3"/>
      <c r="V60" s="3"/>
    </row>
    <row r="61" spans="2:24" ht="15.75" x14ac:dyDescent="0.25">
      <c r="B61" s="3"/>
      <c r="J61" s="3"/>
      <c r="K61" s="3"/>
      <c r="L61" s="3"/>
      <c r="M61" s="3"/>
      <c r="N61" s="3"/>
      <c r="O61" s="3"/>
      <c r="P61" s="3"/>
      <c r="Q61" s="3"/>
      <c r="R61" s="3"/>
      <c r="S61" s="3"/>
      <c r="T61" s="3"/>
      <c r="U61" s="3"/>
      <c r="V61" s="3"/>
    </row>
    <row r="62" spans="2:24" ht="15.75" x14ac:dyDescent="0.25">
      <c r="B62" s="3"/>
      <c r="J62" s="3"/>
      <c r="K62" s="3"/>
      <c r="L62" s="3"/>
      <c r="M62" s="3"/>
      <c r="N62" s="3"/>
      <c r="O62" s="3"/>
      <c r="P62" s="3"/>
      <c r="Q62" s="3"/>
      <c r="R62" s="3"/>
      <c r="S62" s="3"/>
      <c r="T62" s="3"/>
      <c r="U62" s="3"/>
      <c r="V62" s="3"/>
    </row>
    <row r="63" spans="2:24" ht="15.75" x14ac:dyDescent="0.25">
      <c r="B63" s="3"/>
      <c r="J63" s="3"/>
      <c r="K63" s="3"/>
      <c r="L63" s="3"/>
      <c r="M63" s="3"/>
      <c r="N63" s="3"/>
      <c r="O63" s="3"/>
      <c r="P63" s="3"/>
      <c r="Q63" s="3"/>
      <c r="R63" s="3"/>
      <c r="S63" s="3"/>
      <c r="T63" s="3"/>
      <c r="U63" s="3"/>
      <c r="V63" s="3"/>
    </row>
    <row r="64" spans="2:24" ht="15.75" x14ac:dyDescent="0.25">
      <c r="B64" s="3"/>
      <c r="J64" s="3"/>
      <c r="K64" s="3"/>
      <c r="L64" s="3"/>
      <c r="M64" s="3"/>
      <c r="N64" s="3"/>
      <c r="O64" s="3"/>
      <c r="P64" s="3"/>
      <c r="Q64" s="3"/>
      <c r="R64" s="3"/>
      <c r="S64" s="3"/>
      <c r="T64" s="3"/>
      <c r="U64" s="3"/>
      <c r="V64" s="3"/>
    </row>
    <row r="65" spans="2:22" ht="15.75" x14ac:dyDescent="0.25">
      <c r="B65" s="3"/>
      <c r="J65" s="3"/>
      <c r="K65" s="3"/>
      <c r="L65" s="3"/>
      <c r="M65" s="3"/>
      <c r="N65" s="3"/>
      <c r="O65" s="3"/>
      <c r="P65" s="3"/>
      <c r="Q65" s="3"/>
      <c r="R65" s="3"/>
      <c r="S65" s="3"/>
      <c r="T65" s="3"/>
      <c r="U65" s="3"/>
      <c r="V65" s="3"/>
    </row>
    <row r="66" spans="2:22" ht="15.75" x14ac:dyDescent="0.25">
      <c r="B66" s="3"/>
      <c r="J66" s="3"/>
      <c r="K66" s="3"/>
      <c r="L66" s="3"/>
      <c r="M66" s="3"/>
      <c r="N66" s="3"/>
      <c r="O66" s="3"/>
      <c r="P66" s="3"/>
      <c r="Q66" s="3"/>
      <c r="R66" s="3"/>
      <c r="S66" s="3"/>
      <c r="T66" s="3"/>
      <c r="U66" s="3"/>
      <c r="V66" s="3"/>
    </row>
    <row r="67" spans="2:22" ht="15.75" x14ac:dyDescent="0.25">
      <c r="B67" s="3"/>
      <c r="J67" s="3"/>
      <c r="K67" s="3"/>
      <c r="L67" s="3"/>
      <c r="M67" s="3"/>
      <c r="N67" s="3"/>
      <c r="O67" s="3"/>
      <c r="P67" s="3"/>
      <c r="Q67" s="3"/>
      <c r="R67" s="3"/>
      <c r="S67" s="3"/>
      <c r="T67" s="3"/>
      <c r="U67" s="3"/>
      <c r="V67" s="3"/>
    </row>
    <row r="68" spans="2:22" ht="15.75" x14ac:dyDescent="0.25">
      <c r="B68" s="3"/>
      <c r="J68" s="3"/>
      <c r="K68" s="3"/>
      <c r="L68" s="3"/>
      <c r="M68" s="3"/>
      <c r="N68" s="3"/>
      <c r="O68" s="3"/>
      <c r="P68" s="3"/>
      <c r="Q68" s="3"/>
      <c r="R68" s="3"/>
      <c r="S68" s="3"/>
      <c r="T68" s="3"/>
      <c r="U68" s="3"/>
      <c r="V68" s="3"/>
    </row>
    <row r="69" spans="2:22" ht="15.75" x14ac:dyDescent="0.25">
      <c r="B69" s="3"/>
      <c r="J69" s="3"/>
      <c r="K69" s="3"/>
      <c r="L69" s="3"/>
      <c r="M69" s="3"/>
      <c r="N69" s="3"/>
      <c r="O69" s="3"/>
      <c r="P69" s="3"/>
      <c r="Q69" s="3"/>
      <c r="R69" s="3"/>
      <c r="S69" s="3"/>
      <c r="T69" s="3"/>
      <c r="U69" s="3"/>
      <c r="V69" s="3"/>
    </row>
    <row r="70" spans="2:22" ht="15.75" x14ac:dyDescent="0.25">
      <c r="B70" s="3"/>
      <c r="J70" s="3"/>
      <c r="K70" s="3"/>
      <c r="L70" s="3"/>
      <c r="M70" s="3"/>
      <c r="N70" s="3"/>
      <c r="O70" s="3"/>
      <c r="P70" s="3"/>
      <c r="Q70" s="3"/>
      <c r="R70" s="3"/>
      <c r="S70" s="3"/>
      <c r="T70" s="3"/>
      <c r="U70" s="3"/>
      <c r="V70" s="3"/>
    </row>
    <row r="71" spans="2:22" ht="15.75" x14ac:dyDescent="0.25">
      <c r="B71" s="3"/>
      <c r="J71" s="3"/>
      <c r="K71" s="3"/>
      <c r="L71" s="3"/>
      <c r="M71" s="3"/>
      <c r="N71" s="3"/>
      <c r="O71" s="3"/>
      <c r="P71" s="3"/>
      <c r="Q71" s="3"/>
      <c r="R71" s="3"/>
      <c r="S71" s="3"/>
      <c r="T71" s="3"/>
      <c r="U71" s="3"/>
      <c r="V71" s="3"/>
    </row>
    <row r="72" spans="2:22" ht="15.75" x14ac:dyDescent="0.25">
      <c r="B72" s="3"/>
      <c r="J72" s="3"/>
      <c r="K72" s="3"/>
      <c r="L72" s="3"/>
      <c r="M72" s="3"/>
      <c r="N72" s="3"/>
      <c r="O72" s="3"/>
      <c r="P72" s="3"/>
      <c r="Q72" s="3"/>
      <c r="R72" s="3"/>
      <c r="S72" s="3"/>
      <c r="T72" s="3"/>
      <c r="U72" s="3"/>
      <c r="V72" s="3"/>
    </row>
    <row r="73" spans="2:22" ht="15.75" x14ac:dyDescent="0.25">
      <c r="B73" s="3"/>
      <c r="J73" s="3"/>
      <c r="K73" s="3"/>
      <c r="L73" s="3"/>
      <c r="M73" s="3"/>
      <c r="N73" s="3"/>
      <c r="O73" s="3"/>
      <c r="P73" s="3"/>
      <c r="Q73" s="3"/>
      <c r="R73" s="3"/>
      <c r="S73" s="3"/>
      <c r="T73" s="3"/>
      <c r="U73" s="3"/>
      <c r="V73" s="3"/>
    </row>
  </sheetData>
  <sheetProtection algorithmName="SHA-512" hashValue="exhiW6PD9/FHsVZ4PaAU11WpnOrFsfYbR2XWhek75BnzfzdOjw+SXNwDKa8VHxO5lBGRO9czZPLz/ACSiX1vnw==" saltValue="FhgcGIuHTB8Yg+iYCQ06vw==" spinCount="100000" sheet="1" objects="1" scenarios="1"/>
  <mergeCells count="18">
    <mergeCell ref="W23:W42"/>
    <mergeCell ref="E43:I43"/>
    <mergeCell ref="M43:Q43"/>
    <mergeCell ref="E44:I44"/>
    <mergeCell ref="M44:Q44"/>
    <mergeCell ref="M29:M36"/>
    <mergeCell ref="G28:K28"/>
    <mergeCell ref="G19:O19"/>
    <mergeCell ref="G18:O18"/>
    <mergeCell ref="C47:C54"/>
    <mergeCell ref="K47:K54"/>
    <mergeCell ref="E31:E38"/>
    <mergeCell ref="B2:C2"/>
    <mergeCell ref="B3:C3"/>
    <mergeCell ref="G4:M4"/>
    <mergeCell ref="E27:K27"/>
    <mergeCell ref="E5:F5"/>
    <mergeCell ref="G5:M5"/>
  </mergeCells>
  <dataValidations count="2">
    <dataValidation type="list" allowBlank="1" showInputMessage="1" showErrorMessage="1" sqref="C7">
      <formula1>P.E.</formula1>
    </dataValidation>
    <dataValidation type="list" allowBlank="1" showInputMessage="1" showErrorMessage="1" sqref="C6">
      <formula1>CLEVEL</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73"/>
  <sheetViews>
    <sheetView topLeftCell="B16" zoomScale="120" zoomScaleNormal="120" workbookViewId="0">
      <selection activeCell="O35" sqref="O35"/>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1: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1: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1:24" ht="15.75" x14ac:dyDescent="0.25">
      <c r="B4" s="10" t="s">
        <v>2</v>
      </c>
      <c r="C4" s="39">
        <v>200</v>
      </c>
      <c r="D4" s="42"/>
      <c r="E4" s="43"/>
      <c r="F4" s="43"/>
      <c r="G4" s="183" t="s">
        <v>21</v>
      </c>
      <c r="H4" s="183"/>
      <c r="I4" s="183"/>
      <c r="J4" s="183"/>
      <c r="K4" s="183"/>
      <c r="L4" s="183"/>
      <c r="M4" s="183"/>
      <c r="N4" s="42"/>
      <c r="O4" s="42"/>
      <c r="W4" s="42"/>
      <c r="X4" s="42"/>
    </row>
    <row r="5" spans="1:24" ht="15.75" x14ac:dyDescent="0.25">
      <c r="A5">
        <v>10</v>
      </c>
      <c r="B5" s="38" t="s">
        <v>23</v>
      </c>
      <c r="C5" s="105">
        <v>10</v>
      </c>
      <c r="D5" s="42"/>
      <c r="E5" s="185" t="s">
        <v>33</v>
      </c>
      <c r="F5" s="186"/>
      <c r="G5" s="181" t="s">
        <v>22</v>
      </c>
      <c r="H5" s="181"/>
      <c r="I5" s="181"/>
      <c r="J5" s="181"/>
      <c r="K5" s="181"/>
      <c r="L5" s="181"/>
      <c r="M5" s="181"/>
      <c r="N5" s="42"/>
      <c r="O5" s="42"/>
      <c r="W5" s="42"/>
      <c r="X5" s="42"/>
    </row>
    <row r="6" spans="1:24" ht="15.75" x14ac:dyDescent="0.25">
      <c r="A6">
        <v>75</v>
      </c>
      <c r="B6" s="3" t="s">
        <v>5</v>
      </c>
      <c r="C6" s="40">
        <v>0.75</v>
      </c>
      <c r="D6" s="42"/>
      <c r="E6" s="93" t="s">
        <v>32</v>
      </c>
      <c r="F6" s="34" t="s">
        <v>27</v>
      </c>
      <c r="G6" s="89">
        <v>0.75</v>
      </c>
      <c r="H6" s="90">
        <v>0.7</v>
      </c>
      <c r="I6" s="91">
        <v>0.65</v>
      </c>
      <c r="J6" s="91">
        <v>0.6</v>
      </c>
      <c r="K6" s="91">
        <v>0.55000000000000004</v>
      </c>
      <c r="L6" s="91">
        <v>0.5</v>
      </c>
      <c r="M6" s="5" t="s">
        <v>0</v>
      </c>
      <c r="N6" s="42"/>
      <c r="O6" s="42"/>
      <c r="W6" s="42"/>
      <c r="X6" s="42"/>
    </row>
    <row r="7" spans="1:24" ht="15.75" x14ac:dyDescent="0.25">
      <c r="A7">
        <v>100</v>
      </c>
      <c r="B7" s="3" t="s">
        <v>9</v>
      </c>
      <c r="C7" s="106">
        <v>100</v>
      </c>
      <c r="D7" s="42"/>
      <c r="E7" s="44">
        <v>100</v>
      </c>
      <c r="F7" s="45">
        <v>17.5</v>
      </c>
      <c r="G7" s="8">
        <v>60.1</v>
      </c>
      <c r="H7" s="8">
        <v>40.799999999999997</v>
      </c>
      <c r="I7" s="8">
        <v>29.8</v>
      </c>
      <c r="J7" s="8">
        <v>20.100000000000001</v>
      </c>
      <c r="K7" s="8">
        <v>15.2</v>
      </c>
      <c r="L7" s="8">
        <v>10.5</v>
      </c>
      <c r="M7" s="46" t="s">
        <v>1</v>
      </c>
      <c r="N7" s="42"/>
      <c r="O7" s="42"/>
      <c r="W7" s="42"/>
      <c r="X7" s="42"/>
    </row>
    <row r="8" spans="1:24" ht="15.75" customHeight="1" x14ac:dyDescent="0.25">
      <c r="B8" s="3" t="s">
        <v>11</v>
      </c>
      <c r="C8" s="61">
        <f>IF(C$7=100,F$7,IF(C$7=95,F$8,IF(C$7=90,F$9,IF(C$7=85,F$10,IF(C$7=80,F$11)))))</f>
        <v>17.5</v>
      </c>
      <c r="D8" s="42"/>
      <c r="E8" s="35">
        <v>95</v>
      </c>
      <c r="F8" s="36">
        <v>16.63</v>
      </c>
      <c r="G8" s="8">
        <v>57.1</v>
      </c>
      <c r="H8" s="8">
        <v>38.799999999999997</v>
      </c>
      <c r="I8" s="8">
        <v>28.3</v>
      </c>
      <c r="J8" s="8">
        <v>19.100000000000001</v>
      </c>
      <c r="K8" s="8">
        <v>14.4</v>
      </c>
      <c r="L8" s="8" t="s">
        <v>1</v>
      </c>
      <c r="M8" s="6" t="s">
        <v>1</v>
      </c>
      <c r="N8" s="42"/>
      <c r="O8" s="42"/>
      <c r="W8" s="42"/>
      <c r="X8" s="42"/>
    </row>
    <row r="9" spans="1:24" ht="15.75" x14ac:dyDescent="0.25">
      <c r="B9" s="3" t="s">
        <v>6</v>
      </c>
      <c r="C9" s="62">
        <f>C$4*C$6*C$5</f>
        <v>1500</v>
      </c>
      <c r="D9" s="42"/>
      <c r="E9" s="35">
        <v>90</v>
      </c>
      <c r="F9" s="36">
        <v>15.75</v>
      </c>
      <c r="G9" s="8">
        <v>54.1</v>
      </c>
      <c r="H9" s="8">
        <v>36.700000000000003</v>
      </c>
      <c r="I9" s="8">
        <v>26.8</v>
      </c>
      <c r="J9" s="8">
        <v>18.100000000000001</v>
      </c>
      <c r="K9" s="8" t="s">
        <v>1</v>
      </c>
      <c r="L9" s="8" t="s">
        <v>1</v>
      </c>
      <c r="M9" s="6" t="s">
        <v>1</v>
      </c>
      <c r="N9" s="42"/>
      <c r="O9" s="42"/>
      <c r="W9" s="42"/>
      <c r="X9" s="42"/>
    </row>
    <row r="10" spans="1:24" ht="15.75" x14ac:dyDescent="0.25">
      <c r="B10" s="3" t="s">
        <v>25</v>
      </c>
      <c r="C10" s="63">
        <f>C$9*C$8</f>
        <v>26250</v>
      </c>
      <c r="D10" s="42"/>
      <c r="E10" s="35">
        <v>85</v>
      </c>
      <c r="F10" s="36">
        <v>14.88</v>
      </c>
      <c r="G10" s="8">
        <v>51.1</v>
      </c>
      <c r="H10" s="8">
        <v>34.700000000000003</v>
      </c>
      <c r="I10" s="8">
        <v>25.3</v>
      </c>
      <c r="J10" s="8">
        <v>17.100000000000001</v>
      </c>
      <c r="K10" s="8" t="s">
        <v>1</v>
      </c>
      <c r="L10" s="8" t="s">
        <v>1</v>
      </c>
      <c r="M10" s="6" t="s">
        <v>1</v>
      </c>
      <c r="N10" s="42"/>
      <c r="O10" s="42"/>
      <c r="W10" s="42"/>
      <c r="X10" s="42"/>
    </row>
    <row r="11" spans="1: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60.1</v>
      </c>
      <c r="D11" s="42"/>
      <c r="E11" s="35">
        <v>80</v>
      </c>
      <c r="F11" s="36">
        <v>14</v>
      </c>
      <c r="G11" s="8">
        <v>48.1</v>
      </c>
      <c r="H11" s="8">
        <v>32.6</v>
      </c>
      <c r="I11" s="8">
        <v>23.8</v>
      </c>
      <c r="J11" s="8" t="s">
        <v>1</v>
      </c>
      <c r="K11" s="8" t="s">
        <v>1</v>
      </c>
      <c r="L11" s="8" t="s">
        <v>1</v>
      </c>
      <c r="M11" s="6" t="s">
        <v>1</v>
      </c>
      <c r="N11" s="42"/>
      <c r="O11" s="42"/>
      <c r="W11" s="42"/>
      <c r="X11" s="42"/>
    </row>
    <row r="12" spans="1:24" ht="15.75" x14ac:dyDescent="0.25">
      <c r="B12" s="3" t="s">
        <v>13</v>
      </c>
      <c r="C12" s="65">
        <f>C$11*C$5</f>
        <v>601</v>
      </c>
      <c r="D12" s="42"/>
      <c r="E12" s="16">
        <v>55</v>
      </c>
      <c r="F12" s="37">
        <v>9.6300000000000008</v>
      </c>
      <c r="G12" s="8" t="s">
        <v>1</v>
      </c>
      <c r="H12" s="8" t="s">
        <v>1</v>
      </c>
      <c r="I12" s="8" t="s">
        <v>1</v>
      </c>
      <c r="J12" s="8" t="s">
        <v>1</v>
      </c>
      <c r="K12" s="8" t="s">
        <v>1</v>
      </c>
      <c r="L12" s="8" t="s">
        <v>1</v>
      </c>
      <c r="M12" s="9">
        <v>300</v>
      </c>
      <c r="N12" s="42"/>
      <c r="O12" s="42"/>
      <c r="W12" s="42"/>
      <c r="X12" s="42"/>
    </row>
    <row r="13" spans="1:24" ht="15.75" x14ac:dyDescent="0.25">
      <c r="B13" s="3" t="s">
        <v>14</v>
      </c>
      <c r="C13" s="63">
        <f>0.5*C$4*C$5</f>
        <v>1000</v>
      </c>
      <c r="D13" s="3"/>
      <c r="E13" s="3"/>
      <c r="F13" s="3"/>
      <c r="G13" s="3"/>
      <c r="H13" s="42"/>
      <c r="I13" s="42"/>
      <c r="J13" s="42"/>
      <c r="K13" s="42"/>
      <c r="L13" s="42"/>
      <c r="M13" s="42"/>
      <c r="N13" s="42"/>
      <c r="O13" s="42"/>
      <c r="W13" s="42"/>
      <c r="X13" s="42"/>
    </row>
    <row r="14" spans="1:24" ht="15.75" x14ac:dyDescent="0.25">
      <c r="B14" s="32" t="s">
        <v>26</v>
      </c>
      <c r="C14" s="66">
        <f>C$13*F$12</f>
        <v>9630</v>
      </c>
      <c r="D14" s="3"/>
      <c r="E14" s="3"/>
      <c r="F14" s="3"/>
      <c r="G14" s="3"/>
      <c r="H14" s="42"/>
      <c r="I14" s="42"/>
      <c r="J14" s="42"/>
      <c r="K14" s="42"/>
      <c r="L14" s="42"/>
      <c r="M14" s="42"/>
      <c r="N14" s="42"/>
      <c r="O14" s="42"/>
      <c r="W14" s="42"/>
      <c r="X14" s="42"/>
    </row>
    <row r="15" spans="1:24" ht="15.75" x14ac:dyDescent="0.25">
      <c r="B15" s="33" t="s">
        <v>28</v>
      </c>
      <c r="C15" s="67">
        <f>M$12</f>
        <v>300</v>
      </c>
      <c r="D15" s="3"/>
      <c r="E15" s="3"/>
      <c r="F15" s="3"/>
      <c r="G15" s="3"/>
      <c r="H15" s="42"/>
      <c r="I15" s="42"/>
      <c r="J15" s="42"/>
      <c r="K15" s="42"/>
      <c r="L15" s="42"/>
      <c r="M15" s="42"/>
      <c r="N15" s="42"/>
      <c r="O15" s="42"/>
      <c r="W15" s="42"/>
      <c r="X15" s="42"/>
    </row>
    <row r="16" spans="1: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c r="X18" s="42"/>
    </row>
    <row r="19" spans="2:24" ht="15.75" x14ac:dyDescent="0.25">
      <c r="B19" s="42"/>
      <c r="E19" s="3"/>
      <c r="F19" s="10"/>
      <c r="G19" s="191" t="s">
        <v>3</v>
      </c>
      <c r="H19" s="191"/>
      <c r="I19" s="191"/>
      <c r="J19" s="191"/>
      <c r="K19" s="191"/>
      <c r="L19" s="191"/>
      <c r="M19" s="191"/>
      <c r="N19" s="191"/>
      <c r="O19" s="191"/>
      <c r="P19" s="42"/>
      <c r="Q19" s="42"/>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c r="X20" s="42"/>
    </row>
    <row r="21" spans="2:24"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c r="X22" s="42"/>
    </row>
    <row r="23" spans="2:24"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42"/>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T24" s="42"/>
      <c r="U24" s="42"/>
      <c r="V24" s="42"/>
      <c r="W24" s="42"/>
      <c r="X24" s="42"/>
    </row>
    <row r="25" spans="2:24" ht="15.75" x14ac:dyDescent="0.25">
      <c r="B25" s="42"/>
      <c r="F25" s="42"/>
      <c r="R25" s="42"/>
      <c r="S25" s="42"/>
      <c r="T25" s="42"/>
      <c r="U25" s="42"/>
      <c r="V25" s="42"/>
      <c r="W25" s="42"/>
      <c r="X25" s="42"/>
    </row>
    <row r="26" spans="2:24" ht="15.75" x14ac:dyDescent="0.25">
      <c r="B26" s="42"/>
      <c r="F26" s="42"/>
      <c r="R26" s="42"/>
      <c r="S26" s="42"/>
      <c r="T26" s="42"/>
      <c r="U26" s="42"/>
      <c r="V26" s="42"/>
      <c r="W26" s="42"/>
      <c r="X26" s="42"/>
    </row>
    <row r="27" spans="2:24" ht="15.75" x14ac:dyDescent="0.25">
      <c r="B27" s="42"/>
      <c r="E27" s="94"/>
      <c r="F27" s="94"/>
      <c r="G27" s="184" t="s">
        <v>31</v>
      </c>
      <c r="H27" s="184"/>
      <c r="I27" s="184"/>
      <c r="J27" s="184"/>
      <c r="K27" s="184"/>
      <c r="R27" s="42"/>
      <c r="S27" s="42"/>
      <c r="T27" s="42"/>
      <c r="U27" s="42"/>
      <c r="V27" s="42"/>
      <c r="W27" s="42"/>
      <c r="X27" s="42"/>
    </row>
    <row r="28" spans="2:24" ht="15.75" x14ac:dyDescent="0.25">
      <c r="B28" s="42"/>
      <c r="E28" s="10"/>
      <c r="F28" s="10"/>
      <c r="G28" s="181" t="s">
        <v>30</v>
      </c>
      <c r="H28" s="181"/>
      <c r="I28" s="181"/>
      <c r="J28" s="181"/>
      <c r="K28" s="181"/>
      <c r="R28" s="42"/>
      <c r="S28" s="42"/>
      <c r="T28" s="42"/>
      <c r="U28" s="42"/>
      <c r="V28" s="42"/>
      <c r="W28" s="42"/>
      <c r="X28" s="42"/>
    </row>
    <row r="29" spans="2:24" ht="15.75" x14ac:dyDescent="0.25">
      <c r="B29" s="42"/>
      <c r="E29" s="3"/>
      <c r="F29" s="3"/>
      <c r="G29" s="77">
        <f>ROUND(C$8*0.9,2)</f>
        <v>15.75</v>
      </c>
      <c r="H29" s="77">
        <f>ROUND(C$8*0.95,2)</f>
        <v>16.63</v>
      </c>
      <c r="I29" s="22">
        <f>C$8</f>
        <v>17.5</v>
      </c>
      <c r="J29" s="77">
        <f>ROUND(C$8*1.05,2)</f>
        <v>18.38</v>
      </c>
      <c r="K29" s="77">
        <f>ROUND(C$8*1.1,2)</f>
        <v>19.25</v>
      </c>
      <c r="M29" s="97"/>
      <c r="N29" s="69"/>
      <c r="O29" s="95" t="s">
        <v>40</v>
      </c>
      <c r="R29" s="42"/>
      <c r="S29" s="42"/>
      <c r="T29" s="42"/>
      <c r="U29" s="42"/>
      <c r="V29" s="42"/>
      <c r="W29" s="42"/>
      <c r="X29" s="42"/>
    </row>
    <row r="30" spans="2:24" ht="15.75" x14ac:dyDescent="0.25">
      <c r="B30" s="42"/>
      <c r="E30" s="7"/>
      <c r="F30" s="7"/>
      <c r="G30" s="16" t="s">
        <v>16</v>
      </c>
      <c r="H30" s="16" t="s">
        <v>17</v>
      </c>
      <c r="I30" s="17" t="s">
        <v>18</v>
      </c>
      <c r="J30" s="16" t="s">
        <v>19</v>
      </c>
      <c r="K30" s="16" t="s">
        <v>20</v>
      </c>
      <c r="M30" s="98"/>
      <c r="N30" s="70"/>
      <c r="O30" s="96" t="s">
        <v>41</v>
      </c>
      <c r="R30" s="42"/>
      <c r="S30" s="42"/>
      <c r="T30" s="42"/>
      <c r="U30" s="42"/>
      <c r="V30" s="42"/>
      <c r="W30" s="42"/>
      <c r="X30" s="42"/>
    </row>
    <row r="31" spans="2:24" ht="15.75" customHeight="1" x14ac:dyDescent="0.25">
      <c r="B31" s="42"/>
      <c r="E31" s="187" t="s">
        <v>15</v>
      </c>
      <c r="F31" s="77">
        <v>300</v>
      </c>
      <c r="G31" s="18">
        <f>F$31*G$29*C$5</f>
        <v>47250</v>
      </c>
      <c r="H31" s="18">
        <f>F$31*H$29*C$5</f>
        <v>49890</v>
      </c>
      <c r="I31" s="19">
        <f>F$31*I$29*C$5</f>
        <v>52500</v>
      </c>
      <c r="J31" s="18">
        <f>F$31*J$29*C$5</f>
        <v>55140</v>
      </c>
      <c r="K31" s="18">
        <f>F$31*K$29*C$5</f>
        <v>57750</v>
      </c>
      <c r="M31" s="187" t="s">
        <v>15</v>
      </c>
      <c r="N31" s="71">
        <v>300</v>
      </c>
      <c r="O31" s="81">
        <f>MAX(0,C$9-(N$31*C$5))*C$8-C$12</f>
        <v>-601</v>
      </c>
      <c r="R31" s="42"/>
      <c r="S31" s="42"/>
      <c r="T31" s="42"/>
      <c r="U31" s="42"/>
      <c r="V31" s="42"/>
      <c r="W31" s="42"/>
      <c r="X31" s="42"/>
    </row>
    <row r="32" spans="2:24" ht="15.75" x14ac:dyDescent="0.25">
      <c r="B32" s="42"/>
      <c r="E32" s="188"/>
      <c r="F32" s="77">
        <v>275</v>
      </c>
      <c r="G32" s="18">
        <f>F$32*G$29*C$5</f>
        <v>43312.5</v>
      </c>
      <c r="H32" s="18">
        <f>F$32*H$29*C$5</f>
        <v>45732.5</v>
      </c>
      <c r="I32" s="19">
        <f>F$32*I$29*C$5</f>
        <v>48125</v>
      </c>
      <c r="J32" s="18">
        <f>F$32*J$29*C$5</f>
        <v>50545</v>
      </c>
      <c r="K32" s="18">
        <f>F$32*K$29*C$5</f>
        <v>52937.5</v>
      </c>
      <c r="M32" s="188"/>
      <c r="N32" s="34">
        <v>275</v>
      </c>
      <c r="O32" s="82">
        <f>MAX(0,C$9-(N$32*C$5))*C$8-C$12</f>
        <v>-601</v>
      </c>
      <c r="R32" s="42"/>
      <c r="S32" s="42"/>
      <c r="T32" s="42"/>
      <c r="U32" s="42"/>
      <c r="V32" s="42"/>
      <c r="W32" s="42"/>
      <c r="X32" s="42"/>
    </row>
    <row r="33" spans="2:24" ht="15.75" x14ac:dyDescent="0.25">
      <c r="B33" s="42"/>
      <c r="E33" s="188"/>
      <c r="F33" s="77">
        <v>250</v>
      </c>
      <c r="G33" s="18">
        <f>F$33*G$29*C$5</f>
        <v>39375</v>
      </c>
      <c r="H33" s="18">
        <f>F$33*H$29*C$5</f>
        <v>41575</v>
      </c>
      <c r="I33" s="19">
        <f>F$33*I$29*C$5</f>
        <v>43750</v>
      </c>
      <c r="J33" s="18">
        <f>F$33*J$29*C$5</f>
        <v>45950</v>
      </c>
      <c r="K33" s="18">
        <f>F$33*K$29*C$5</f>
        <v>48125</v>
      </c>
      <c r="M33" s="188"/>
      <c r="N33" s="34">
        <v>250</v>
      </c>
      <c r="O33" s="82">
        <f>MAX(0,C$9-(N$33*C$5))*C$8-C$12</f>
        <v>-601</v>
      </c>
      <c r="R33" s="42"/>
      <c r="S33" s="42"/>
      <c r="T33" s="42"/>
      <c r="U33" s="42"/>
      <c r="V33" s="42"/>
      <c r="W33" s="42"/>
      <c r="X33" s="42"/>
    </row>
    <row r="34" spans="2:24" ht="15.75" x14ac:dyDescent="0.25">
      <c r="B34" s="42"/>
      <c r="E34" s="188"/>
      <c r="F34" s="77">
        <v>225</v>
      </c>
      <c r="G34" s="18">
        <f>F$34*G$29*C$5</f>
        <v>35437.5</v>
      </c>
      <c r="H34" s="18">
        <f>F$34*H$29*C$5</f>
        <v>37417.5</v>
      </c>
      <c r="I34" s="19">
        <f>F$34*I$29*C$5</f>
        <v>39375</v>
      </c>
      <c r="J34" s="18">
        <f>F$34*J$29*C$5</f>
        <v>41355</v>
      </c>
      <c r="K34" s="18">
        <f>F$34*K$29*C$5</f>
        <v>43312.5</v>
      </c>
      <c r="M34" s="188"/>
      <c r="N34" s="34">
        <v>225</v>
      </c>
      <c r="O34" s="82">
        <f>MAX(0,C$9-(N$34*C$5))*C$8-C$12</f>
        <v>-601</v>
      </c>
      <c r="R34" s="42"/>
      <c r="S34" s="42"/>
      <c r="T34" s="42"/>
      <c r="U34" s="42"/>
      <c r="V34" s="42"/>
      <c r="W34" s="42"/>
      <c r="X34" s="42"/>
    </row>
    <row r="35" spans="2:24" ht="15.75" x14ac:dyDescent="0.25">
      <c r="B35" s="42"/>
      <c r="E35" s="188"/>
      <c r="F35" s="15">
        <v>200</v>
      </c>
      <c r="G35" s="19">
        <f>F$35*G$29*C$5</f>
        <v>31500</v>
      </c>
      <c r="H35" s="19">
        <f>F$35*H$29*C$5</f>
        <v>33260</v>
      </c>
      <c r="I35" s="19">
        <f>F$35*I$29*C$5</f>
        <v>35000</v>
      </c>
      <c r="J35" s="19">
        <f>F$35*J$29*C$5</f>
        <v>36760</v>
      </c>
      <c r="K35" s="19">
        <f>F$35*K$29*C$5</f>
        <v>38500</v>
      </c>
      <c r="M35" s="188"/>
      <c r="N35" s="72">
        <v>200</v>
      </c>
      <c r="O35" s="83">
        <f>MAX(0,C$9-(N$35*C$5))*C$8-C$12</f>
        <v>-601</v>
      </c>
      <c r="R35" s="42"/>
      <c r="S35" s="42"/>
      <c r="T35" s="42"/>
      <c r="U35" s="42"/>
      <c r="V35" s="42"/>
      <c r="W35" s="42"/>
      <c r="X35" s="42"/>
    </row>
    <row r="36" spans="2:24" ht="15.75" x14ac:dyDescent="0.25">
      <c r="B36" s="42"/>
      <c r="E36" s="188"/>
      <c r="F36" s="77">
        <v>175</v>
      </c>
      <c r="G36" s="18">
        <f>F$36*G$29*C$5</f>
        <v>27562.5</v>
      </c>
      <c r="H36" s="18">
        <f>F$36*H$29*C$5</f>
        <v>29102.5</v>
      </c>
      <c r="I36" s="19">
        <f>F$36*I$29*C$5</f>
        <v>30625</v>
      </c>
      <c r="J36" s="18">
        <f>F$36*J$29*C$5</f>
        <v>32165</v>
      </c>
      <c r="K36" s="18">
        <f>F$36*K$29*C$5</f>
        <v>33687.5</v>
      </c>
      <c r="M36" s="188"/>
      <c r="N36" s="34">
        <v>175</v>
      </c>
      <c r="O36" s="82">
        <f>MAX(0,C$9-(N$36*C$5))*C$8-C$12</f>
        <v>-601</v>
      </c>
      <c r="R36" s="42"/>
      <c r="S36" s="42"/>
      <c r="T36" s="42"/>
      <c r="U36" s="42"/>
      <c r="V36" s="42"/>
      <c r="W36" s="42"/>
      <c r="X36" s="42"/>
    </row>
    <row r="37" spans="2:24" ht="15.75" x14ac:dyDescent="0.25">
      <c r="B37" s="42"/>
      <c r="E37" s="188"/>
      <c r="F37" s="25">
        <v>150</v>
      </c>
      <c r="G37" s="26">
        <f>F$37*G$29*C$5</f>
        <v>23625</v>
      </c>
      <c r="H37" s="26">
        <f>F$37*H$29*C$5</f>
        <v>24945</v>
      </c>
      <c r="I37" s="26">
        <f>F$37*I$29*C$5</f>
        <v>26250</v>
      </c>
      <c r="J37" s="26">
        <f>F$37*J$29*C$5</f>
        <v>27570</v>
      </c>
      <c r="K37" s="26">
        <f>F$37*K$29*C$5</f>
        <v>28875</v>
      </c>
      <c r="M37" s="188"/>
      <c r="N37" s="73">
        <v>150</v>
      </c>
      <c r="O37" s="84">
        <f>MAX(0,C$9-(N$37*C$5))*C$8-C$12</f>
        <v>-601</v>
      </c>
      <c r="R37" s="42"/>
      <c r="S37" s="42"/>
      <c r="T37" s="42"/>
      <c r="U37" s="42"/>
      <c r="V37" s="42"/>
      <c r="W37" s="42"/>
      <c r="X37" s="42"/>
    </row>
    <row r="38" spans="2:24" ht="15.75" x14ac:dyDescent="0.25">
      <c r="B38" s="42"/>
      <c r="E38" s="188"/>
      <c r="F38" s="77">
        <v>125</v>
      </c>
      <c r="G38" s="18">
        <f>F$38*G$29*C$5</f>
        <v>19687.5</v>
      </c>
      <c r="H38" s="18">
        <f>F$38*H$29*C$5</f>
        <v>20787.5</v>
      </c>
      <c r="I38" s="19">
        <f>F$38*I$29*C$5</f>
        <v>21875</v>
      </c>
      <c r="J38" s="18">
        <f>F$38*J$29*C$5</f>
        <v>22975</v>
      </c>
      <c r="K38" s="18">
        <f>F$38*K$29*C$5</f>
        <v>24062.5</v>
      </c>
      <c r="M38" s="188"/>
      <c r="N38" s="34">
        <v>125</v>
      </c>
      <c r="O38" s="82">
        <f>MAX(0,C$9-(N$38*C$5))*C$8-C$12</f>
        <v>3774</v>
      </c>
      <c r="R38" s="42"/>
      <c r="S38" s="42"/>
      <c r="T38" s="42"/>
      <c r="U38" s="42"/>
      <c r="V38" s="42"/>
      <c r="W38" s="42"/>
      <c r="X38" s="42"/>
    </row>
    <row r="39" spans="2:24" ht="15.75" x14ac:dyDescent="0.25">
      <c r="B39" s="42"/>
      <c r="E39" s="11" t="s">
        <v>4</v>
      </c>
      <c r="F39" s="23">
        <f>C$16</f>
        <v>120</v>
      </c>
      <c r="G39" s="24">
        <f>F$39*G$29*C$5</f>
        <v>18900</v>
      </c>
      <c r="H39" s="24">
        <f>F$39*H$29*C$5</f>
        <v>19956</v>
      </c>
      <c r="I39" s="24">
        <f>F$39*I$29*C$5</f>
        <v>21000</v>
      </c>
      <c r="J39" s="24">
        <f>F$39*$J29*C$5</f>
        <v>22056</v>
      </c>
      <c r="K39" s="24">
        <f>F$39*K$29*C$5</f>
        <v>23100</v>
      </c>
      <c r="M39" s="75" t="s">
        <v>4</v>
      </c>
      <c r="N39" s="74">
        <f>C$16</f>
        <v>120</v>
      </c>
      <c r="O39" s="85">
        <f>MAX(0,C$9-(N$39*C$5))*C$8-C$12</f>
        <v>4649</v>
      </c>
      <c r="R39" s="42"/>
      <c r="S39" s="42"/>
      <c r="T39" s="42"/>
      <c r="U39" s="42"/>
      <c r="V39" s="42"/>
      <c r="W39" s="42"/>
      <c r="X39" s="42"/>
    </row>
    <row r="40" spans="2:24" ht="15.75" customHeight="1" x14ac:dyDescent="0.25">
      <c r="B40" s="42"/>
      <c r="F40" s="3"/>
      <c r="M40" s="76" t="s">
        <v>0</v>
      </c>
      <c r="N40" s="86">
        <f>C$16</f>
        <v>120</v>
      </c>
      <c r="O40" s="87">
        <f>MAX(0,C$13-(N$40*C$5))*F$12-M$12</f>
        <v>-300</v>
      </c>
      <c r="R40" s="42"/>
      <c r="S40" s="42"/>
      <c r="T40" s="42"/>
      <c r="U40" s="42"/>
      <c r="V40" s="42"/>
      <c r="W40" s="187" t="s">
        <v>15</v>
      </c>
      <c r="X40" s="42"/>
    </row>
    <row r="41" spans="2:24" ht="15.75" x14ac:dyDescent="0.25">
      <c r="B41" s="42"/>
      <c r="F41" s="3"/>
      <c r="R41" s="42"/>
      <c r="S41" s="42"/>
      <c r="T41" s="42"/>
      <c r="U41" s="42"/>
      <c r="V41" s="42"/>
      <c r="W41" s="188"/>
      <c r="X41" s="42"/>
    </row>
    <row r="42" spans="2:24" ht="15.75" x14ac:dyDescent="0.25">
      <c r="B42" s="3"/>
      <c r="C42" s="3"/>
      <c r="D42" s="3"/>
      <c r="E42" s="3"/>
      <c r="F42" s="3"/>
      <c r="G42" s="3"/>
      <c r="H42" s="3"/>
      <c r="I42" s="3"/>
      <c r="J42" s="3"/>
      <c r="K42" s="3"/>
      <c r="L42" s="3"/>
      <c r="M42" s="3"/>
      <c r="N42" s="3"/>
      <c r="O42" s="3"/>
      <c r="P42" s="3"/>
      <c r="Q42" s="3"/>
      <c r="R42" s="3"/>
      <c r="S42" s="3"/>
      <c r="T42" s="3"/>
      <c r="U42" s="3"/>
      <c r="V42" s="3"/>
      <c r="W42" s="188"/>
      <c r="X42" s="42"/>
    </row>
    <row r="43" spans="2:24" ht="15.75" x14ac:dyDescent="0.25">
      <c r="B43" s="3"/>
      <c r="C43" s="32"/>
      <c r="D43" s="32"/>
      <c r="E43" s="184" t="s">
        <v>44</v>
      </c>
      <c r="F43" s="184"/>
      <c r="G43" s="184"/>
      <c r="H43" s="184"/>
      <c r="I43" s="184"/>
      <c r="J43" s="3"/>
      <c r="K43" s="32"/>
      <c r="L43" s="32"/>
      <c r="M43" s="184" t="s">
        <v>36</v>
      </c>
      <c r="N43" s="184"/>
      <c r="O43" s="184"/>
      <c r="P43" s="184"/>
      <c r="Q43" s="184"/>
      <c r="R43" s="3"/>
      <c r="S43" s="3"/>
      <c r="T43" s="3"/>
      <c r="U43" s="3"/>
      <c r="V43" s="3"/>
      <c r="W43" s="42"/>
      <c r="X43" s="42"/>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c r="W44" s="42"/>
      <c r="X44" s="42"/>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42"/>
      <c r="T45" s="42"/>
      <c r="U45" s="42"/>
      <c r="V45" s="3"/>
      <c r="W45" s="42"/>
      <c r="X45" s="42"/>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42"/>
      <c r="T46" s="42"/>
      <c r="U46" s="42"/>
      <c r="V46" s="3"/>
      <c r="W46" s="42"/>
      <c r="X46" s="42"/>
    </row>
    <row r="47" spans="2:24" ht="15.75" customHeight="1" x14ac:dyDescent="0.25">
      <c r="B47" s="3"/>
      <c r="C47" s="187" t="s">
        <v>15</v>
      </c>
      <c r="D47" s="50">
        <v>300</v>
      </c>
      <c r="E47" s="51">
        <f>G$31-G$24</f>
        <v>14730</v>
      </c>
      <c r="F47" s="51">
        <f>H$31-G$24</f>
        <v>17370</v>
      </c>
      <c r="G47" s="52">
        <f>I$31-G$24</f>
        <v>19980</v>
      </c>
      <c r="H47" s="51">
        <f>J$31-G$24</f>
        <v>22620</v>
      </c>
      <c r="I47" s="51">
        <f>K$31-G$24</f>
        <v>25230</v>
      </c>
      <c r="J47" s="3"/>
      <c r="K47" s="187" t="s">
        <v>15</v>
      </c>
      <c r="L47" s="77">
        <v>300</v>
      </c>
      <c r="M47" s="18">
        <f>E$47+O$31</f>
        <v>14129</v>
      </c>
      <c r="N47" s="18">
        <f>F$47+O$31</f>
        <v>16769</v>
      </c>
      <c r="O47" s="19">
        <f>G$47+O$31</f>
        <v>19379</v>
      </c>
      <c r="P47" s="18">
        <f>H$47+O$31</f>
        <v>22019</v>
      </c>
      <c r="Q47" s="18">
        <f>I$47+O$31</f>
        <v>24629</v>
      </c>
      <c r="R47" s="3"/>
      <c r="S47" s="42"/>
      <c r="T47" s="42"/>
      <c r="U47" s="42"/>
      <c r="V47" s="3"/>
      <c r="W47" s="42"/>
      <c r="X47" s="42"/>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11071.5</v>
      </c>
      <c r="N48" s="18">
        <f>F$48+O$32</f>
        <v>13491.5</v>
      </c>
      <c r="O48" s="19">
        <f>G$48+O$32</f>
        <v>15884</v>
      </c>
      <c r="P48" s="18">
        <f>H$48+O$32</f>
        <v>18304</v>
      </c>
      <c r="Q48" s="18">
        <f>I$48+O$32</f>
        <v>20696.5</v>
      </c>
      <c r="R48" s="3"/>
      <c r="S48" s="42"/>
      <c r="T48" s="42"/>
      <c r="U48" s="42"/>
      <c r="V48" s="3"/>
      <c r="W48" s="42"/>
      <c r="X48" s="42"/>
    </row>
    <row r="49" spans="2:24" ht="15.75" x14ac:dyDescent="0.25">
      <c r="B49" s="3"/>
      <c r="C49" s="188"/>
      <c r="D49" s="53">
        <v>250</v>
      </c>
      <c r="E49" s="54">
        <f>G$33-I$24</f>
        <v>8615</v>
      </c>
      <c r="F49" s="54">
        <f>H$33-I$24</f>
        <v>10815</v>
      </c>
      <c r="G49" s="41">
        <f>I$33-I$24</f>
        <v>12990</v>
      </c>
      <c r="H49" s="54">
        <f>J$33-I$24</f>
        <v>15190</v>
      </c>
      <c r="I49" s="54">
        <f>K$33-I$24</f>
        <v>17365</v>
      </c>
      <c r="J49" s="3"/>
      <c r="K49" s="189"/>
      <c r="L49" s="77">
        <v>250</v>
      </c>
      <c r="M49" s="18">
        <f>E$49+O$33</f>
        <v>8014</v>
      </c>
      <c r="N49" s="18">
        <f>F$49+O$33</f>
        <v>10214</v>
      </c>
      <c r="O49" s="19">
        <f>G$49+O$33</f>
        <v>12389</v>
      </c>
      <c r="P49" s="18">
        <f>H$49+O$33</f>
        <v>14589</v>
      </c>
      <c r="Q49" s="18">
        <f>I$49+O$33</f>
        <v>16764</v>
      </c>
      <c r="R49" s="3"/>
      <c r="S49" s="42"/>
      <c r="T49" s="42"/>
      <c r="U49" s="42"/>
      <c r="V49" s="3"/>
      <c r="W49" s="42"/>
      <c r="X49" s="42"/>
    </row>
    <row r="50" spans="2:24" ht="15.75" x14ac:dyDescent="0.25">
      <c r="B50" s="3"/>
      <c r="C50" s="188"/>
      <c r="D50" s="53">
        <v>225</v>
      </c>
      <c r="E50" s="54">
        <f>G$34-J$24</f>
        <v>5557.5</v>
      </c>
      <c r="F50" s="54">
        <f>H$34-J$24</f>
        <v>7537.5</v>
      </c>
      <c r="G50" s="41">
        <f>I$34-J$24</f>
        <v>9495</v>
      </c>
      <c r="H50" s="54">
        <f>J$34-J$24</f>
        <v>11475</v>
      </c>
      <c r="I50" s="54">
        <f>K$34-J$24</f>
        <v>13432.5</v>
      </c>
      <c r="J50" s="3"/>
      <c r="K50" s="189"/>
      <c r="L50" s="77">
        <v>225</v>
      </c>
      <c r="M50" s="18">
        <f>E$50+O$34</f>
        <v>4956.5</v>
      </c>
      <c r="N50" s="18">
        <f>F$50+O$34</f>
        <v>6936.5</v>
      </c>
      <c r="O50" s="19">
        <f>G$50+O$34</f>
        <v>8894</v>
      </c>
      <c r="P50" s="18">
        <f>H$50+O$34</f>
        <v>10874</v>
      </c>
      <c r="Q50" s="18">
        <f>I$50+O$34</f>
        <v>12831.5</v>
      </c>
      <c r="R50" s="3"/>
      <c r="S50" s="42"/>
      <c r="T50" s="42"/>
      <c r="U50" s="42"/>
      <c r="V50" s="3"/>
      <c r="W50" s="42"/>
      <c r="X50" s="42"/>
    </row>
    <row r="51" spans="2:24" ht="15.75" x14ac:dyDescent="0.25">
      <c r="B51" s="3"/>
      <c r="C51" s="188"/>
      <c r="D51" s="55">
        <v>200</v>
      </c>
      <c r="E51" s="41">
        <f>G$35-K$24</f>
        <v>2500</v>
      </c>
      <c r="F51" s="41">
        <f>H$35-K$24</f>
        <v>4260</v>
      </c>
      <c r="G51" s="41">
        <f>I$35-K$24</f>
        <v>6000</v>
      </c>
      <c r="H51" s="41">
        <f>J$35-K$24</f>
        <v>7760</v>
      </c>
      <c r="I51" s="41">
        <f>K$35-K$24</f>
        <v>9500</v>
      </c>
      <c r="J51" s="3"/>
      <c r="K51" s="189"/>
      <c r="L51" s="15">
        <v>200</v>
      </c>
      <c r="M51" s="19">
        <f>E$51+O$35</f>
        <v>1899</v>
      </c>
      <c r="N51" s="19">
        <f>F$51+O$35</f>
        <v>3659</v>
      </c>
      <c r="O51" s="19">
        <f>G$51+O$35</f>
        <v>5399</v>
      </c>
      <c r="P51" s="19">
        <f>H$51+O$35</f>
        <v>7159</v>
      </c>
      <c r="Q51" s="19">
        <f>I$51+O$35</f>
        <v>8899</v>
      </c>
      <c r="R51" s="3"/>
      <c r="S51" s="42"/>
      <c r="T51" s="42"/>
      <c r="U51" s="42"/>
      <c r="V51" s="3"/>
      <c r="W51" s="42"/>
      <c r="X51" s="42"/>
    </row>
    <row r="52" spans="2:24" ht="15.75" x14ac:dyDescent="0.25">
      <c r="B52" s="3"/>
      <c r="C52" s="188"/>
      <c r="D52" s="53">
        <v>175</v>
      </c>
      <c r="E52" s="54">
        <f>G$36-L$24</f>
        <v>-557.5</v>
      </c>
      <c r="F52" s="54">
        <f>H$36-L$24</f>
        <v>982.5</v>
      </c>
      <c r="G52" s="41">
        <f>I$36-L$24</f>
        <v>2505</v>
      </c>
      <c r="H52" s="54">
        <f>J$36-L$24</f>
        <v>4045</v>
      </c>
      <c r="I52" s="54">
        <f>K$36-L$24</f>
        <v>5567.5</v>
      </c>
      <c r="J52" s="3"/>
      <c r="K52" s="189"/>
      <c r="L52" s="77">
        <v>175</v>
      </c>
      <c r="M52" s="18">
        <f>E$52+O$36</f>
        <v>-1158.5</v>
      </c>
      <c r="N52" s="18">
        <f>F$52+O$36</f>
        <v>381.5</v>
      </c>
      <c r="O52" s="19">
        <f>G$52+O$36</f>
        <v>1904</v>
      </c>
      <c r="P52" s="18">
        <f>H$52+O$36</f>
        <v>3444</v>
      </c>
      <c r="Q52" s="18">
        <f>I$52+O$36</f>
        <v>4966.5</v>
      </c>
      <c r="R52" s="3"/>
      <c r="S52" s="42"/>
      <c r="T52" s="42"/>
      <c r="U52" s="42"/>
      <c r="V52" s="3"/>
      <c r="W52" s="42"/>
      <c r="X52" s="42"/>
    </row>
    <row r="53" spans="2:24" ht="15.75" x14ac:dyDescent="0.25">
      <c r="B53" s="3"/>
      <c r="C53" s="188"/>
      <c r="D53" s="56">
        <v>150</v>
      </c>
      <c r="E53" s="57">
        <f>G$37-M$24</f>
        <v>-3615</v>
      </c>
      <c r="F53" s="57">
        <f>H$37-M$24</f>
        <v>-2295</v>
      </c>
      <c r="G53" s="57">
        <f>I$37-M$24</f>
        <v>-990</v>
      </c>
      <c r="H53" s="57">
        <f>J$37-M$24</f>
        <v>330</v>
      </c>
      <c r="I53" s="57">
        <f>K$37-M$24</f>
        <v>1635</v>
      </c>
      <c r="J53" s="3"/>
      <c r="K53" s="189"/>
      <c r="L53" s="25">
        <v>150</v>
      </c>
      <c r="M53" s="26">
        <f>E$53+O$37</f>
        <v>-4216</v>
      </c>
      <c r="N53" s="26">
        <f>F$53+O$37</f>
        <v>-2896</v>
      </c>
      <c r="O53" s="26">
        <f>G$53+O$37</f>
        <v>-1591</v>
      </c>
      <c r="P53" s="26">
        <f>H$53+O$37</f>
        <v>-271</v>
      </c>
      <c r="Q53" s="26">
        <f>I$53+O$37</f>
        <v>1034</v>
      </c>
      <c r="R53" s="3"/>
      <c r="S53" s="42"/>
      <c r="T53" s="42"/>
      <c r="U53" s="42"/>
      <c r="V53" s="3"/>
      <c r="W53" s="42"/>
      <c r="X53" s="42"/>
    </row>
    <row r="54" spans="2:24" ht="15.75" x14ac:dyDescent="0.25">
      <c r="B54" s="3"/>
      <c r="C54" s="188"/>
      <c r="D54" s="53">
        <v>125</v>
      </c>
      <c r="E54" s="54">
        <f>G$38-N$24</f>
        <v>-6672.5</v>
      </c>
      <c r="F54" s="54">
        <f>H$38-N$24</f>
        <v>-5572.5</v>
      </c>
      <c r="G54" s="41">
        <f>I$38-N$24</f>
        <v>-4485</v>
      </c>
      <c r="H54" s="54">
        <f>J$38-N$24</f>
        <v>-3385</v>
      </c>
      <c r="I54" s="54">
        <f>K$38-N$24</f>
        <v>-2297.5</v>
      </c>
      <c r="J54" s="3"/>
      <c r="K54" s="189"/>
      <c r="L54" s="77">
        <v>125</v>
      </c>
      <c r="M54" s="18">
        <f>E$54+O$38</f>
        <v>-2898.5</v>
      </c>
      <c r="N54" s="18">
        <f>F$54+O$38</f>
        <v>-1798.5</v>
      </c>
      <c r="O54" s="19">
        <f>G$54+O$38</f>
        <v>-711</v>
      </c>
      <c r="P54" s="18">
        <f>H$54+O$38</f>
        <v>389</v>
      </c>
      <c r="Q54" s="18">
        <f>I$54+O$38</f>
        <v>1476.5</v>
      </c>
      <c r="R54" s="3"/>
      <c r="S54" s="42"/>
      <c r="T54" s="42"/>
      <c r="U54" s="42"/>
      <c r="V54" s="3"/>
      <c r="W54" s="42"/>
      <c r="X54" s="42"/>
    </row>
    <row r="55" spans="2:24"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-2635</v>
      </c>
      <c r="N55" s="21">
        <f>F$55+O$39</f>
        <v>-1579</v>
      </c>
      <c r="O55" s="21">
        <f>G$55+O$39</f>
        <v>-535</v>
      </c>
      <c r="P55" s="21">
        <f>H$55+O$39</f>
        <v>521</v>
      </c>
      <c r="Q55" s="21">
        <f>I$55+O$39</f>
        <v>1565</v>
      </c>
      <c r="R55" s="3"/>
      <c r="S55" s="42"/>
      <c r="T55" s="42"/>
      <c r="U55" s="42"/>
      <c r="V55" s="3"/>
      <c r="W55" s="42"/>
      <c r="X55" s="42"/>
    </row>
    <row r="56" spans="2:24" ht="15.75" x14ac:dyDescent="0.25">
      <c r="B56" s="3"/>
      <c r="C56" s="11"/>
      <c r="D56" s="138"/>
      <c r="E56" s="139"/>
      <c r="F56" s="139"/>
      <c r="G56" s="139"/>
      <c r="H56" s="139"/>
      <c r="I56" s="139"/>
      <c r="J56" s="3"/>
      <c r="K56" s="11" t="s">
        <v>0</v>
      </c>
      <c r="L56" s="30">
        <f>C$16</f>
        <v>120</v>
      </c>
      <c r="M56" s="31">
        <f>E$55+O$40</f>
        <v>-7584</v>
      </c>
      <c r="N56" s="31">
        <f>F$55+O$40</f>
        <v>-6528</v>
      </c>
      <c r="O56" s="31">
        <f>G$55+O$40</f>
        <v>-5484</v>
      </c>
      <c r="P56" s="31">
        <f>H$55+O$40</f>
        <v>-4428</v>
      </c>
      <c r="Q56" s="31">
        <f>I$55+O$40</f>
        <v>-3384</v>
      </c>
      <c r="R56" s="3"/>
      <c r="S56" s="42"/>
      <c r="T56" s="42"/>
      <c r="U56" s="42"/>
      <c r="V56" s="3"/>
      <c r="W56" s="42"/>
      <c r="X56" s="42"/>
    </row>
    <row r="57" spans="2:24" ht="15.75" x14ac:dyDescent="0.25">
      <c r="B57" s="3"/>
      <c r="C57" s="3"/>
      <c r="D57" s="3"/>
      <c r="E57" s="3"/>
      <c r="F57" s="3"/>
      <c r="G57" s="3"/>
      <c r="H57" s="3"/>
      <c r="I57" s="3"/>
      <c r="J57" s="3"/>
      <c r="K57" s="3"/>
      <c r="L57" s="3"/>
      <c r="M57" s="3"/>
      <c r="N57" s="3"/>
      <c r="O57" s="3"/>
      <c r="P57" s="3"/>
      <c r="Q57" s="3"/>
      <c r="R57" s="3"/>
      <c r="S57" s="3"/>
      <c r="T57" s="3"/>
      <c r="U57" s="3"/>
      <c r="V57" s="3"/>
    </row>
    <row r="58" spans="2:24" ht="15.75" x14ac:dyDescent="0.25">
      <c r="B58" s="3"/>
      <c r="C58" s="3"/>
      <c r="D58" s="3"/>
      <c r="E58" s="3"/>
      <c r="F58" s="3"/>
      <c r="G58" s="3"/>
      <c r="H58" s="3"/>
      <c r="I58" s="3"/>
      <c r="J58" s="3"/>
      <c r="K58" s="3"/>
      <c r="L58" s="3"/>
      <c r="M58" s="3"/>
      <c r="N58" s="3"/>
      <c r="O58" s="3"/>
      <c r="P58" s="3"/>
      <c r="Q58" s="3"/>
      <c r="R58" s="3"/>
      <c r="S58" s="3"/>
      <c r="T58" s="3"/>
      <c r="U58" s="3"/>
      <c r="V58" s="3"/>
    </row>
    <row r="59" spans="2:24" ht="15.75" x14ac:dyDescent="0.25">
      <c r="B59" s="3"/>
      <c r="C59" s="3"/>
      <c r="D59" s="3"/>
      <c r="E59" s="3"/>
      <c r="F59" s="3"/>
      <c r="G59" s="3"/>
      <c r="H59" s="3"/>
      <c r="I59" s="3"/>
      <c r="J59" s="3"/>
      <c r="K59" s="3"/>
      <c r="L59" s="3"/>
      <c r="M59" s="3"/>
      <c r="N59" s="3"/>
      <c r="O59" s="3"/>
      <c r="P59" s="3"/>
      <c r="Q59" s="3"/>
      <c r="R59" s="3"/>
      <c r="S59" s="3"/>
      <c r="T59" s="3"/>
      <c r="U59" s="3"/>
      <c r="V59" s="3"/>
    </row>
    <row r="60" spans="2:24" ht="15.75" x14ac:dyDescent="0.25">
      <c r="B60" s="3"/>
      <c r="C60" s="3"/>
      <c r="D60" s="3"/>
      <c r="E60" s="3"/>
      <c r="F60" s="3"/>
      <c r="G60" s="3"/>
      <c r="H60" s="3"/>
      <c r="I60" s="3"/>
      <c r="J60" s="3"/>
      <c r="K60" s="3"/>
      <c r="L60" s="3"/>
      <c r="M60" s="3"/>
      <c r="N60" s="3"/>
      <c r="O60" s="3"/>
      <c r="P60" s="3"/>
      <c r="Q60" s="3"/>
      <c r="R60" s="3"/>
      <c r="S60" s="3"/>
      <c r="T60" s="3"/>
      <c r="U60" s="3"/>
      <c r="V60" s="3"/>
    </row>
    <row r="61" spans="2:24" ht="15.75" x14ac:dyDescent="0.25">
      <c r="B61" s="3"/>
      <c r="J61" s="3"/>
      <c r="K61" s="3"/>
      <c r="L61" s="3"/>
      <c r="M61" s="3"/>
      <c r="N61" s="3"/>
      <c r="O61" s="3"/>
      <c r="P61" s="3"/>
      <c r="Q61" s="3"/>
      <c r="R61" s="3"/>
      <c r="S61" s="3"/>
      <c r="T61" s="3"/>
      <c r="U61" s="3"/>
      <c r="V61" s="3"/>
    </row>
    <row r="62" spans="2:24" ht="15.75" x14ac:dyDescent="0.25">
      <c r="B62" s="3"/>
      <c r="J62" s="3"/>
      <c r="K62" s="3"/>
      <c r="L62" s="3"/>
      <c r="M62" s="3"/>
      <c r="N62" s="3"/>
      <c r="O62" s="3"/>
      <c r="P62" s="3"/>
      <c r="Q62" s="3"/>
      <c r="R62" s="3"/>
      <c r="S62" s="3"/>
      <c r="T62" s="3"/>
      <c r="U62" s="3"/>
      <c r="V62" s="3"/>
    </row>
    <row r="63" spans="2:24" ht="15.75" x14ac:dyDescent="0.25">
      <c r="B63" s="3"/>
      <c r="J63" s="3"/>
      <c r="K63" s="3"/>
      <c r="L63" s="3"/>
      <c r="M63" s="3"/>
      <c r="N63" s="3"/>
      <c r="O63" s="3"/>
      <c r="P63" s="3"/>
      <c r="Q63" s="3"/>
      <c r="R63" s="3"/>
      <c r="S63" s="3"/>
      <c r="T63" s="3"/>
      <c r="U63" s="3"/>
      <c r="V63" s="3"/>
    </row>
    <row r="64" spans="2:24" ht="15.75" x14ac:dyDescent="0.25">
      <c r="B64" s="3"/>
      <c r="J64" s="3"/>
      <c r="K64" s="3"/>
      <c r="L64" s="3"/>
      <c r="M64" s="3"/>
      <c r="N64" s="3"/>
      <c r="O64" s="3"/>
      <c r="P64" s="3"/>
      <c r="Q64" s="3"/>
      <c r="R64" s="3"/>
      <c r="S64" s="3"/>
      <c r="T64" s="3"/>
      <c r="U64" s="3"/>
      <c r="V64" s="3"/>
    </row>
    <row r="65" spans="2:22" ht="15.75" x14ac:dyDescent="0.25">
      <c r="B65" s="3"/>
      <c r="J65" s="3"/>
      <c r="K65" s="3"/>
      <c r="L65" s="3"/>
      <c r="M65" s="3"/>
      <c r="N65" s="3"/>
      <c r="O65" s="3"/>
      <c r="P65" s="3"/>
      <c r="Q65" s="3"/>
      <c r="R65" s="3"/>
      <c r="S65" s="3"/>
      <c r="T65" s="3"/>
      <c r="U65" s="3"/>
      <c r="V65" s="3"/>
    </row>
    <row r="66" spans="2:22" ht="15.75" x14ac:dyDescent="0.25">
      <c r="B66" s="3"/>
      <c r="J66" s="3"/>
      <c r="K66" s="3"/>
      <c r="L66" s="3"/>
      <c r="M66" s="3"/>
      <c r="N66" s="3"/>
      <c r="O66" s="3"/>
      <c r="P66" s="3"/>
      <c r="Q66" s="3"/>
      <c r="R66" s="3"/>
      <c r="S66" s="3"/>
      <c r="T66" s="3"/>
      <c r="U66" s="3"/>
      <c r="V66" s="3"/>
    </row>
    <row r="67" spans="2:22" ht="15.75" x14ac:dyDescent="0.25">
      <c r="B67" s="3"/>
      <c r="J67" s="3"/>
      <c r="K67" s="3"/>
      <c r="L67" s="3"/>
      <c r="M67" s="3"/>
      <c r="N67" s="3"/>
      <c r="O67" s="3"/>
      <c r="P67" s="3"/>
      <c r="Q67" s="3"/>
      <c r="R67" s="3"/>
      <c r="S67" s="3"/>
      <c r="T67" s="3"/>
      <c r="U67" s="3"/>
      <c r="V67" s="3"/>
    </row>
    <row r="68" spans="2:22" ht="15.75" x14ac:dyDescent="0.25">
      <c r="B68" s="3"/>
      <c r="J68" s="3"/>
      <c r="K68" s="3"/>
      <c r="L68" s="3"/>
      <c r="M68" s="3"/>
      <c r="N68" s="3"/>
      <c r="O68" s="3"/>
      <c r="P68" s="3"/>
      <c r="Q68" s="3"/>
      <c r="R68" s="3"/>
      <c r="S68" s="3"/>
      <c r="T68" s="3"/>
      <c r="U68" s="3"/>
      <c r="V68" s="3"/>
    </row>
    <row r="69" spans="2:22" ht="15.75" x14ac:dyDescent="0.25">
      <c r="B69" s="3"/>
      <c r="J69" s="3"/>
      <c r="K69" s="3"/>
      <c r="L69" s="3"/>
      <c r="M69" s="3"/>
      <c r="N69" s="3"/>
      <c r="O69" s="3"/>
      <c r="P69" s="3"/>
      <c r="Q69" s="3"/>
      <c r="R69" s="3"/>
      <c r="S69" s="3"/>
      <c r="T69" s="3"/>
      <c r="U69" s="3"/>
      <c r="V69" s="3"/>
    </row>
    <row r="70" spans="2:22" ht="15.75" x14ac:dyDescent="0.25">
      <c r="B70" s="3"/>
      <c r="J70" s="3"/>
      <c r="K70" s="3"/>
      <c r="L70" s="3"/>
      <c r="M70" s="3"/>
      <c r="N70" s="3"/>
      <c r="O70" s="3"/>
      <c r="P70" s="3"/>
      <c r="Q70" s="3"/>
      <c r="R70" s="3"/>
      <c r="S70" s="3"/>
      <c r="T70" s="3"/>
      <c r="U70" s="3"/>
      <c r="V70" s="3"/>
    </row>
    <row r="71" spans="2:22" ht="15.75" x14ac:dyDescent="0.25">
      <c r="B71" s="3"/>
      <c r="J71" s="3"/>
      <c r="K71" s="3"/>
      <c r="L71" s="3"/>
      <c r="M71" s="3"/>
      <c r="N71" s="3"/>
      <c r="O71" s="3"/>
      <c r="P71" s="3"/>
      <c r="Q71" s="3"/>
      <c r="R71" s="3"/>
      <c r="S71" s="3"/>
      <c r="T71" s="3"/>
      <c r="U71" s="3"/>
      <c r="V71" s="3"/>
    </row>
    <row r="72" spans="2:22" ht="15.75" x14ac:dyDescent="0.25">
      <c r="B72" s="3"/>
      <c r="J72" s="3"/>
      <c r="K72" s="3"/>
      <c r="L72" s="3"/>
      <c r="M72" s="3"/>
      <c r="N72" s="3"/>
      <c r="O72" s="3"/>
      <c r="P72" s="3"/>
      <c r="Q72" s="3"/>
      <c r="R72" s="3"/>
      <c r="S72" s="3"/>
      <c r="T72" s="3"/>
      <c r="U72" s="3"/>
      <c r="V72" s="3"/>
    </row>
    <row r="73" spans="2:22" ht="15.75" x14ac:dyDescent="0.25">
      <c r="B73" s="3"/>
      <c r="J73" s="3"/>
      <c r="K73" s="3"/>
      <c r="L73" s="3"/>
      <c r="M73" s="3"/>
      <c r="N73" s="3"/>
      <c r="O73" s="3"/>
      <c r="P73" s="3"/>
      <c r="Q73" s="3"/>
      <c r="R73" s="3"/>
      <c r="S73" s="3"/>
      <c r="T73" s="3"/>
      <c r="U73" s="3"/>
      <c r="V73" s="3"/>
    </row>
  </sheetData>
  <sheetProtection algorithmName="SHA-512" hashValue="z+ylXuUoNfvrUVXW9davzXSP3e5hB/UloOh/gsbI0VG014LeJ3YfnoUt7ZWoQjJ9Olz0G4xDnHbJeqVl/jD2bQ==" saltValue="KwKUvvjLO0fUN9SMw6nfLg==" spinCount="100000" sheet="1" objects="1" scenarios="1"/>
  <mergeCells count="18">
    <mergeCell ref="E31:E38"/>
    <mergeCell ref="M31:M38"/>
    <mergeCell ref="W40:W42"/>
    <mergeCell ref="B2:C2"/>
    <mergeCell ref="B3:C3"/>
    <mergeCell ref="G4:M4"/>
    <mergeCell ref="E5:F5"/>
    <mergeCell ref="G5:M5"/>
    <mergeCell ref="G19:O19"/>
    <mergeCell ref="G18:O18"/>
    <mergeCell ref="G27:K27"/>
    <mergeCell ref="G28:K28"/>
    <mergeCell ref="C47:C54"/>
    <mergeCell ref="K47:K54"/>
    <mergeCell ref="M44:Q44"/>
    <mergeCell ref="E44:I44"/>
    <mergeCell ref="M43:Q43"/>
    <mergeCell ref="E43:I43"/>
  </mergeCells>
  <dataValidations count="2">
    <dataValidation type="list" allowBlank="1" showInputMessage="1" showErrorMessage="1" sqref="C7">
      <formula1>P.E.</formula1>
    </dataValidation>
    <dataValidation type="list" allowBlank="1" showInputMessage="1" showErrorMessage="1" sqref="C6">
      <formula1>CLEVEL</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7"/>
  <sheetViews>
    <sheetView topLeftCell="B1" zoomScale="120" zoomScaleNormal="120" workbookViewId="0">
      <selection activeCell="P12" sqref="P12"/>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2: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2:24" ht="15.75" x14ac:dyDescent="0.25">
      <c r="B4" s="10" t="s">
        <v>2</v>
      </c>
      <c r="C4" s="39">
        <v>210</v>
      </c>
      <c r="D4" s="42"/>
      <c r="E4" s="43"/>
      <c r="F4" s="43"/>
      <c r="G4" s="183" t="s">
        <v>21</v>
      </c>
      <c r="H4" s="183"/>
      <c r="I4" s="183"/>
      <c r="J4" s="183"/>
      <c r="K4" s="183"/>
      <c r="L4" s="183"/>
      <c r="M4" s="183"/>
      <c r="N4" s="42"/>
      <c r="O4" s="42"/>
      <c r="W4" s="42"/>
      <c r="X4" s="42"/>
    </row>
    <row r="5" spans="2:24" ht="15.75" x14ac:dyDescent="0.25">
      <c r="B5" s="38" t="s">
        <v>23</v>
      </c>
      <c r="C5" s="105">
        <v>10</v>
      </c>
      <c r="D5" s="42"/>
      <c r="E5" s="185" t="s">
        <v>33</v>
      </c>
      <c r="F5" s="186"/>
      <c r="G5" s="181" t="s">
        <v>22</v>
      </c>
      <c r="H5" s="181"/>
      <c r="I5" s="181"/>
      <c r="J5" s="181"/>
      <c r="K5" s="181"/>
      <c r="L5" s="181"/>
      <c r="M5" s="181"/>
      <c r="N5" s="42"/>
      <c r="O5" s="42"/>
      <c r="W5" s="42"/>
      <c r="X5" s="42"/>
    </row>
    <row r="6" spans="2:24" ht="15.75" x14ac:dyDescent="0.25">
      <c r="B6" s="3" t="s">
        <v>5</v>
      </c>
      <c r="C6" s="40">
        <v>0.75</v>
      </c>
      <c r="D6" s="42"/>
      <c r="E6" s="79" t="s">
        <v>32</v>
      </c>
      <c r="F6" s="34" t="s">
        <v>27</v>
      </c>
      <c r="G6" s="89">
        <v>0.75</v>
      </c>
      <c r="H6" s="90">
        <v>0.7</v>
      </c>
      <c r="I6" s="91">
        <v>0.65</v>
      </c>
      <c r="J6" s="91">
        <v>0.6</v>
      </c>
      <c r="K6" s="91">
        <v>0.55000000000000004</v>
      </c>
      <c r="L6" s="91">
        <v>0.5</v>
      </c>
      <c r="M6" s="5" t="s">
        <v>0</v>
      </c>
      <c r="N6" s="42"/>
      <c r="O6" s="42"/>
      <c r="W6" s="42"/>
      <c r="X6" s="42"/>
    </row>
    <row r="7" spans="2:24" ht="15.75" x14ac:dyDescent="0.25">
      <c r="B7" s="3" t="s">
        <v>9</v>
      </c>
      <c r="C7" s="106">
        <v>100</v>
      </c>
      <c r="D7" s="42"/>
      <c r="E7" s="44">
        <v>100</v>
      </c>
      <c r="F7" s="45">
        <v>17.5</v>
      </c>
      <c r="G7" s="8">
        <v>63.1</v>
      </c>
      <c r="H7" s="8">
        <v>42.8</v>
      </c>
      <c r="I7" s="8">
        <v>31.3</v>
      </c>
      <c r="J7" s="8">
        <v>21.1</v>
      </c>
      <c r="K7" s="8">
        <v>16</v>
      </c>
      <c r="L7" s="8">
        <v>11</v>
      </c>
      <c r="M7" s="46" t="s">
        <v>1</v>
      </c>
      <c r="N7" s="42"/>
      <c r="O7" s="42"/>
      <c r="W7" s="42"/>
      <c r="X7" s="42"/>
    </row>
    <row r="8" spans="2:24" ht="15.75" customHeight="1" x14ac:dyDescent="0.25">
      <c r="B8" s="3" t="s">
        <v>11</v>
      </c>
      <c r="C8" s="61">
        <f>IF(C$7=100,F$7,IF(C$7=95,F$8,IF(C$7=90,F$9,IF(C$7=85,F$10,IF(C$7=80,F$11)))))</f>
        <v>17.5</v>
      </c>
      <c r="D8" s="42"/>
      <c r="E8" s="35">
        <v>95</v>
      </c>
      <c r="F8" s="36">
        <v>16.63</v>
      </c>
      <c r="G8" s="8">
        <v>60</v>
      </c>
      <c r="H8" s="8">
        <v>40.700000000000003</v>
      </c>
      <c r="I8" s="8">
        <v>29.7</v>
      </c>
      <c r="J8" s="8">
        <v>20</v>
      </c>
      <c r="K8" s="8">
        <v>15.2</v>
      </c>
      <c r="L8" s="8" t="s">
        <v>1</v>
      </c>
      <c r="M8" s="6" t="s">
        <v>1</v>
      </c>
      <c r="N8" s="42"/>
      <c r="O8" s="42"/>
      <c r="W8" s="42"/>
      <c r="X8" s="42"/>
    </row>
    <row r="9" spans="2:24" ht="15.75" x14ac:dyDescent="0.25">
      <c r="B9" s="3" t="s">
        <v>6</v>
      </c>
      <c r="C9" s="62">
        <f>C$4*C$6*C$5</f>
        <v>1575</v>
      </c>
      <c r="D9" s="42"/>
      <c r="E9" s="35">
        <v>90</v>
      </c>
      <c r="F9" s="36">
        <v>15.75</v>
      </c>
      <c r="G9" s="8">
        <v>56.8</v>
      </c>
      <c r="H9" s="8">
        <v>38.6</v>
      </c>
      <c r="I9" s="8">
        <v>28.2</v>
      </c>
      <c r="J9" s="8">
        <v>19</v>
      </c>
      <c r="K9" s="8" t="s">
        <v>1</v>
      </c>
      <c r="L9" s="8" t="s">
        <v>1</v>
      </c>
      <c r="M9" s="6" t="s">
        <v>1</v>
      </c>
      <c r="N9" s="42"/>
      <c r="O9" s="42"/>
      <c r="W9" s="42"/>
      <c r="X9" s="42"/>
    </row>
    <row r="10" spans="2:24" ht="15.75" x14ac:dyDescent="0.25">
      <c r="B10" s="3" t="s">
        <v>25</v>
      </c>
      <c r="C10" s="63">
        <f>C$9*C$8</f>
        <v>27562.5</v>
      </c>
      <c r="D10" s="42"/>
      <c r="E10" s="35">
        <v>85</v>
      </c>
      <c r="F10" s="36">
        <v>14.88</v>
      </c>
      <c r="G10" s="8">
        <v>53.7</v>
      </c>
      <c r="H10" s="8">
        <v>36.4</v>
      </c>
      <c r="I10" s="8">
        <v>26.6</v>
      </c>
      <c r="J10" s="8">
        <v>17.899999999999999</v>
      </c>
      <c r="K10" s="8" t="s">
        <v>1</v>
      </c>
      <c r="L10" s="8" t="s">
        <v>1</v>
      </c>
      <c r="M10" s="6" t="s">
        <v>1</v>
      </c>
      <c r="N10" s="42"/>
      <c r="O10" s="42"/>
      <c r="W10" s="42"/>
      <c r="X10" s="42"/>
    </row>
    <row r="11" spans="2: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63.1</v>
      </c>
      <c r="D11" s="42"/>
      <c r="E11" s="35">
        <v>80</v>
      </c>
      <c r="F11" s="36">
        <v>14</v>
      </c>
      <c r="G11" s="8">
        <v>50.5</v>
      </c>
      <c r="H11" s="8">
        <v>34.299999999999997</v>
      </c>
      <c r="I11" s="8">
        <v>25</v>
      </c>
      <c r="J11" s="8" t="s">
        <v>1</v>
      </c>
      <c r="K11" s="8" t="s">
        <v>1</v>
      </c>
      <c r="L11" s="8" t="s">
        <v>1</v>
      </c>
      <c r="M11" s="6" t="s">
        <v>1</v>
      </c>
      <c r="N11" s="42"/>
      <c r="O11" s="42"/>
      <c r="W11" s="42"/>
      <c r="X11" s="42"/>
    </row>
    <row r="12" spans="2:24" ht="15.75" x14ac:dyDescent="0.25">
      <c r="B12" s="3" t="s">
        <v>13</v>
      </c>
      <c r="C12" s="65">
        <f>C$11*C$5</f>
        <v>631</v>
      </c>
      <c r="D12" s="42"/>
      <c r="E12" s="16">
        <v>55</v>
      </c>
      <c r="F12" s="37">
        <v>9.6300000000000008</v>
      </c>
      <c r="G12" s="8" t="s">
        <v>1</v>
      </c>
      <c r="H12" s="8" t="s">
        <v>1</v>
      </c>
      <c r="I12" s="8" t="s">
        <v>1</v>
      </c>
      <c r="J12" s="8" t="s">
        <v>1</v>
      </c>
      <c r="K12" s="8" t="s">
        <v>1</v>
      </c>
      <c r="L12" s="8" t="s">
        <v>1</v>
      </c>
      <c r="M12" s="9">
        <v>300</v>
      </c>
      <c r="N12" s="42"/>
      <c r="O12" s="42"/>
      <c r="W12" s="42"/>
      <c r="X12" s="42"/>
    </row>
    <row r="13" spans="2:24" ht="15.75" x14ac:dyDescent="0.25">
      <c r="B13" s="3" t="s">
        <v>14</v>
      </c>
      <c r="C13" s="63">
        <f>0.5*C$4*C$5</f>
        <v>1050</v>
      </c>
      <c r="D13" s="3"/>
      <c r="E13" s="3"/>
      <c r="F13" s="3"/>
      <c r="G13" s="3"/>
      <c r="H13" s="42"/>
      <c r="I13" s="42"/>
      <c r="J13" s="42"/>
      <c r="K13" s="42"/>
      <c r="L13" s="42"/>
      <c r="M13" s="42"/>
      <c r="N13" s="42"/>
      <c r="O13" s="42"/>
      <c r="W13" s="42"/>
      <c r="X13" s="42"/>
    </row>
    <row r="14" spans="2:24" ht="15.75" x14ac:dyDescent="0.25">
      <c r="B14" s="32" t="s">
        <v>26</v>
      </c>
      <c r="C14" s="66">
        <f>C$13*F$12</f>
        <v>10111.5</v>
      </c>
      <c r="D14" s="3"/>
      <c r="E14" s="3"/>
      <c r="F14" s="3"/>
      <c r="G14" s="3"/>
      <c r="H14" s="42"/>
      <c r="I14" s="42"/>
      <c r="J14" s="42"/>
      <c r="K14" s="42"/>
      <c r="L14" s="42"/>
      <c r="M14" s="42"/>
      <c r="N14" s="42"/>
      <c r="O14" s="42"/>
      <c r="W14" s="42"/>
      <c r="X14" s="42"/>
    </row>
    <row r="15" spans="2:24" ht="15.75" x14ac:dyDescent="0.25">
      <c r="B15" s="33" t="s">
        <v>28</v>
      </c>
      <c r="C15" s="67">
        <f>M$12</f>
        <v>300</v>
      </c>
      <c r="D15" s="3"/>
      <c r="E15" s="3"/>
      <c r="F15" s="3"/>
      <c r="G15" s="3"/>
      <c r="H15" s="42"/>
      <c r="I15" s="42"/>
      <c r="J15" s="42"/>
      <c r="K15" s="42"/>
      <c r="L15" s="42"/>
      <c r="M15" s="42"/>
      <c r="N15" s="42"/>
      <c r="O15" s="42"/>
      <c r="W15" s="42"/>
      <c r="X15" s="42"/>
    </row>
    <row r="16" spans="2: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c r="X18" s="42"/>
    </row>
    <row r="19" spans="2:24" ht="15.75" x14ac:dyDescent="0.25">
      <c r="B19" s="42"/>
      <c r="E19" s="3"/>
      <c r="F19" s="10"/>
      <c r="G19" s="191" t="s">
        <v>3</v>
      </c>
      <c r="H19" s="191"/>
      <c r="I19" s="191"/>
      <c r="J19" s="191"/>
      <c r="K19" s="191"/>
      <c r="L19" s="191"/>
      <c r="M19" s="191"/>
      <c r="N19" s="191"/>
      <c r="O19" s="191"/>
      <c r="P19" s="42"/>
      <c r="Q19" s="42"/>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c r="X20" s="42"/>
    </row>
    <row r="21" spans="2:24"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c r="X22" s="42"/>
    </row>
    <row r="23" spans="2:24"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42"/>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T24" s="42"/>
      <c r="U24" s="42"/>
      <c r="V24" s="42"/>
      <c r="W24" s="42"/>
      <c r="X24" s="42"/>
    </row>
    <row r="25" spans="2:24" ht="15.75" x14ac:dyDescent="0.25">
      <c r="B25" s="42"/>
      <c r="F25" s="42"/>
      <c r="R25" s="42"/>
      <c r="S25" s="42"/>
      <c r="T25" s="42"/>
      <c r="U25" s="42"/>
      <c r="V25" s="42"/>
      <c r="W25" s="42"/>
      <c r="X25" s="42"/>
    </row>
    <row r="26" spans="2:24" ht="15.75" customHeight="1" x14ac:dyDescent="0.25">
      <c r="B26" s="42"/>
      <c r="F26" s="3"/>
      <c r="R26" s="42"/>
      <c r="S26" s="42"/>
      <c r="T26" s="42"/>
      <c r="U26" s="42"/>
      <c r="V26" s="42"/>
      <c r="X26" s="42"/>
    </row>
    <row r="27" spans="2:24" ht="15.75" x14ac:dyDescent="0.25">
      <c r="B27" s="42"/>
      <c r="E27" s="184" t="s">
        <v>31</v>
      </c>
      <c r="F27" s="184"/>
      <c r="G27" s="184"/>
      <c r="H27" s="184"/>
      <c r="I27" s="184"/>
      <c r="J27" s="184"/>
      <c r="K27" s="184"/>
      <c r="R27" s="42"/>
      <c r="S27" s="42"/>
      <c r="T27" s="42"/>
      <c r="U27" s="42"/>
      <c r="V27" s="42"/>
      <c r="X27" s="42"/>
    </row>
    <row r="28" spans="2:24" ht="15.75" x14ac:dyDescent="0.25">
      <c r="B28" s="42"/>
      <c r="E28" s="10"/>
      <c r="F28" s="10"/>
      <c r="G28" s="181" t="s">
        <v>30</v>
      </c>
      <c r="H28" s="181"/>
      <c r="I28" s="181"/>
      <c r="J28" s="181"/>
      <c r="K28" s="181"/>
      <c r="L28" s="42"/>
      <c r="M28" s="42"/>
      <c r="N28" s="42"/>
      <c r="O28" s="42"/>
      <c r="P28" s="42"/>
      <c r="Q28" s="42"/>
      <c r="R28" s="42"/>
      <c r="S28" s="42"/>
      <c r="T28" s="42"/>
      <c r="U28" s="42"/>
      <c r="V28" s="42"/>
      <c r="X28" s="42"/>
    </row>
    <row r="29" spans="2:24" ht="15.75" x14ac:dyDescent="0.25">
      <c r="B29" s="42"/>
      <c r="E29" s="3"/>
      <c r="F29" s="3"/>
      <c r="G29" s="77">
        <f>ROUND(C$8*0.9,2)</f>
        <v>15.75</v>
      </c>
      <c r="H29" s="77">
        <f>ROUND(C$8*0.95,2)</f>
        <v>16.63</v>
      </c>
      <c r="I29" s="22">
        <f>C$8</f>
        <v>17.5</v>
      </c>
      <c r="J29" s="77">
        <f>ROUND(C$8*1.05,2)</f>
        <v>18.38</v>
      </c>
      <c r="K29" s="77">
        <f>ROUND(C$8*1.1,2)</f>
        <v>19.25</v>
      </c>
      <c r="L29" s="42"/>
      <c r="M29" s="69" t="s">
        <v>42</v>
      </c>
      <c r="N29" s="69"/>
      <c r="O29" s="68" t="s">
        <v>40</v>
      </c>
      <c r="P29" s="42"/>
      <c r="Q29" s="42"/>
      <c r="R29" s="3"/>
      <c r="S29" s="3"/>
      <c r="T29" s="3"/>
      <c r="U29" s="3"/>
      <c r="V29" s="3"/>
      <c r="X29" s="42"/>
    </row>
    <row r="30" spans="2:24" ht="15.75" x14ac:dyDescent="0.25">
      <c r="B30" s="42"/>
      <c r="E30" s="7"/>
      <c r="F30" s="7"/>
      <c r="G30" s="16" t="s">
        <v>16</v>
      </c>
      <c r="H30" s="16" t="s">
        <v>17</v>
      </c>
      <c r="I30" s="17" t="s">
        <v>18</v>
      </c>
      <c r="J30" s="16" t="s">
        <v>19</v>
      </c>
      <c r="K30" s="16" t="s">
        <v>20</v>
      </c>
      <c r="L30" s="3"/>
      <c r="M30" s="70" t="s">
        <v>43</v>
      </c>
      <c r="N30" s="70"/>
      <c r="O30" s="42" t="s">
        <v>41</v>
      </c>
      <c r="P30" s="3"/>
      <c r="Q30" s="3"/>
      <c r="R30" s="3"/>
      <c r="S30" s="3"/>
      <c r="T30" s="3"/>
      <c r="U30" s="3"/>
      <c r="V30" s="3"/>
      <c r="X30" s="42"/>
    </row>
    <row r="31" spans="2:24" ht="15.75" x14ac:dyDescent="0.25">
      <c r="B31" s="42"/>
      <c r="C31" s="42"/>
      <c r="D31" s="3"/>
      <c r="E31" s="187" t="s">
        <v>15</v>
      </c>
      <c r="F31" s="77">
        <v>300</v>
      </c>
      <c r="G31" s="18">
        <f>F$31*G$29*C$5</f>
        <v>47250</v>
      </c>
      <c r="H31" s="18">
        <f>F$31*H$29*C$5</f>
        <v>49890</v>
      </c>
      <c r="I31" s="19">
        <f>F$31*I$29*C$5</f>
        <v>52500</v>
      </c>
      <c r="J31" s="18">
        <f>F$31*J$29*C$5</f>
        <v>55140</v>
      </c>
      <c r="K31" s="18">
        <f>F$31*K$29*C$5</f>
        <v>57750</v>
      </c>
      <c r="L31" s="3"/>
      <c r="M31" s="187" t="s">
        <v>15</v>
      </c>
      <c r="N31" s="71">
        <v>300</v>
      </c>
      <c r="O31" s="81">
        <f>MAX(0,C$9-(N$31*C$5))*C$8-C$12</f>
        <v>-631</v>
      </c>
      <c r="P31" s="3"/>
      <c r="Q31" s="3"/>
      <c r="R31" s="3"/>
      <c r="S31" s="3"/>
      <c r="T31" s="3"/>
      <c r="U31" s="3"/>
      <c r="X31" s="42"/>
    </row>
    <row r="32" spans="2:24" ht="15.75" x14ac:dyDescent="0.25">
      <c r="B32" s="42"/>
      <c r="C32" s="42"/>
      <c r="D32" s="3"/>
      <c r="E32" s="189"/>
      <c r="F32" s="77">
        <v>275</v>
      </c>
      <c r="G32" s="18">
        <f>F$32*G$29*C$5</f>
        <v>43312.5</v>
      </c>
      <c r="H32" s="18">
        <f>F$32*H$29*C$5</f>
        <v>45732.5</v>
      </c>
      <c r="I32" s="19">
        <f>F$32*I$29*C$5</f>
        <v>48125</v>
      </c>
      <c r="J32" s="18">
        <f>F$32*J$29*C$5</f>
        <v>50545</v>
      </c>
      <c r="K32" s="18">
        <f>F$32*K$29*C$5</f>
        <v>52937.5</v>
      </c>
      <c r="L32" s="3"/>
      <c r="M32" s="188"/>
      <c r="N32" s="34">
        <v>275</v>
      </c>
      <c r="O32" s="82">
        <f>MAX(0,C$9-(N$32*C$5))*C$8-C$12</f>
        <v>-631</v>
      </c>
      <c r="P32" s="3"/>
      <c r="Q32" s="3"/>
      <c r="R32" s="3"/>
      <c r="S32" s="3"/>
      <c r="T32" s="3"/>
      <c r="U32" s="3"/>
      <c r="V32" s="3"/>
      <c r="X32" s="42"/>
    </row>
    <row r="33" spans="2:24" ht="15.75" x14ac:dyDescent="0.25">
      <c r="B33" s="3"/>
      <c r="C33" s="3"/>
      <c r="D33" s="3"/>
      <c r="E33" s="189"/>
      <c r="F33" s="77">
        <v>250</v>
      </c>
      <c r="G33" s="18">
        <f>F$33*G$29*C$5</f>
        <v>39375</v>
      </c>
      <c r="H33" s="18">
        <f>F$33*H$29*C$5</f>
        <v>41575</v>
      </c>
      <c r="I33" s="19">
        <f>F$33*I$29*C$5</f>
        <v>43750</v>
      </c>
      <c r="J33" s="18">
        <f>F$33*J$29*C$5</f>
        <v>45950</v>
      </c>
      <c r="K33" s="18">
        <f>F$33*K$29*C$5</f>
        <v>48125</v>
      </c>
      <c r="L33" s="3"/>
      <c r="M33" s="188"/>
      <c r="N33" s="34">
        <v>250</v>
      </c>
      <c r="O33" s="82">
        <f>MAX(0,C$9-(N$33*C$5))*C$8-C$12</f>
        <v>-631</v>
      </c>
      <c r="P33" s="3"/>
      <c r="Q33" s="3"/>
      <c r="R33" s="3"/>
      <c r="S33" s="3"/>
      <c r="T33" s="3"/>
      <c r="U33" s="3"/>
      <c r="V33" s="3"/>
      <c r="X33" s="42"/>
    </row>
    <row r="34" spans="2:24" ht="15.75" x14ac:dyDescent="0.25">
      <c r="B34" s="3"/>
      <c r="E34" s="189"/>
      <c r="F34" s="77">
        <v>225</v>
      </c>
      <c r="G34" s="18">
        <f>F$34*G$29*C$5</f>
        <v>35437.5</v>
      </c>
      <c r="H34" s="18">
        <f>F$34*H$29*C$5</f>
        <v>37417.5</v>
      </c>
      <c r="I34" s="19">
        <f>F$34*I$29*C$5</f>
        <v>39375</v>
      </c>
      <c r="J34" s="18">
        <f>F$34*J$29*C$5</f>
        <v>41355</v>
      </c>
      <c r="K34" s="18">
        <f>F$34*K$29*C$5</f>
        <v>43312.5</v>
      </c>
      <c r="M34" s="188"/>
      <c r="N34" s="34">
        <v>225</v>
      </c>
      <c r="O34" s="82">
        <f>MAX(0,C$9-(N$34*C$5))*C$8-C$12</f>
        <v>-631</v>
      </c>
      <c r="R34" s="3"/>
      <c r="S34" s="3"/>
      <c r="T34" s="3"/>
      <c r="U34" s="3"/>
      <c r="V34" s="3"/>
      <c r="W34" s="42"/>
      <c r="X34" s="42"/>
    </row>
    <row r="35" spans="2:24" ht="15.75" x14ac:dyDescent="0.25">
      <c r="B35" s="3"/>
      <c r="E35" s="189"/>
      <c r="F35" s="15">
        <v>200</v>
      </c>
      <c r="G35" s="19">
        <f>F$35*G$29*C$5</f>
        <v>31500</v>
      </c>
      <c r="H35" s="19">
        <f>F$35*H$29*C$5</f>
        <v>33260</v>
      </c>
      <c r="I35" s="19">
        <f>F$35*I$29*C$5</f>
        <v>35000</v>
      </c>
      <c r="J35" s="19">
        <f>F$35*J$29*C$5</f>
        <v>36760</v>
      </c>
      <c r="K35" s="19">
        <f>F$35*K$29*C$5</f>
        <v>38500</v>
      </c>
      <c r="M35" s="188"/>
      <c r="N35" s="72">
        <v>200</v>
      </c>
      <c r="O35" s="83">
        <f>MAX(0,C$9-(N$35*C$5))*C$8-C$12</f>
        <v>-631</v>
      </c>
      <c r="R35" s="3"/>
      <c r="S35" s="3"/>
      <c r="T35" s="3"/>
      <c r="U35" s="3"/>
      <c r="V35" s="3"/>
      <c r="W35" s="42"/>
      <c r="X35" s="42"/>
    </row>
    <row r="36" spans="2:24" ht="15.75" x14ac:dyDescent="0.25">
      <c r="B36" s="3"/>
      <c r="E36" s="189"/>
      <c r="F36" s="77">
        <v>175</v>
      </c>
      <c r="G36" s="18">
        <f>F$36*G$29*C$5</f>
        <v>27562.5</v>
      </c>
      <c r="H36" s="18">
        <f>F$36*H$29*C$5</f>
        <v>29102.5</v>
      </c>
      <c r="I36" s="19">
        <f>F$36*I$29*C$5</f>
        <v>30625</v>
      </c>
      <c r="J36" s="18">
        <f>F$36*J$29*C$5</f>
        <v>32165</v>
      </c>
      <c r="K36" s="18">
        <f>F$36*K$29*C$5</f>
        <v>33687.5</v>
      </c>
      <c r="M36" s="188"/>
      <c r="N36" s="34">
        <v>175</v>
      </c>
      <c r="O36" s="82">
        <f>MAX(0,C$9-(N$36*C$5))*C$8-C$12</f>
        <v>-631</v>
      </c>
      <c r="R36" s="3"/>
      <c r="S36" s="42"/>
      <c r="T36" s="42"/>
      <c r="U36" s="42"/>
      <c r="V36" s="3"/>
      <c r="W36" s="42"/>
      <c r="X36" s="42"/>
    </row>
    <row r="37" spans="2:24" ht="15.75" x14ac:dyDescent="0.25">
      <c r="B37" s="3"/>
      <c r="E37" s="189"/>
      <c r="F37" s="15">
        <v>150</v>
      </c>
      <c r="G37" s="19">
        <f>F$37*G$29*C$5</f>
        <v>23625</v>
      </c>
      <c r="H37" s="19">
        <f>F$37*H$29*C$5</f>
        <v>24945</v>
      </c>
      <c r="I37" s="19">
        <f>F$37*I$29*C$5</f>
        <v>26250</v>
      </c>
      <c r="J37" s="19">
        <f>F$37*J$29*C$5</f>
        <v>27570</v>
      </c>
      <c r="K37" s="19">
        <f>F$37*K$29*C$5</f>
        <v>28875</v>
      </c>
      <c r="M37" s="188"/>
      <c r="N37" s="72">
        <v>150</v>
      </c>
      <c r="O37" s="83">
        <f>MAX(0,C$9-(N$37*C$5))*C$8-C$12</f>
        <v>681.5</v>
      </c>
      <c r="R37" s="3"/>
      <c r="S37" s="42"/>
      <c r="T37" s="42"/>
      <c r="U37" s="42"/>
      <c r="V37" s="3"/>
      <c r="W37" s="42"/>
      <c r="X37" s="42"/>
    </row>
    <row r="38" spans="2:24" ht="15.75" x14ac:dyDescent="0.25">
      <c r="B38" s="3"/>
      <c r="E38" s="189"/>
      <c r="F38" s="77">
        <v>125</v>
      </c>
      <c r="G38" s="18">
        <f>F$38*G$29*C$5</f>
        <v>19687.5</v>
      </c>
      <c r="H38" s="18">
        <f>F$38*H$29*C$5</f>
        <v>20787.5</v>
      </c>
      <c r="I38" s="19">
        <f>F$38*I$29*C$5</f>
        <v>21875</v>
      </c>
      <c r="J38" s="18">
        <f>F$38*J$29*C$5</f>
        <v>22975</v>
      </c>
      <c r="K38" s="18">
        <f>F$38*K$29*C$5</f>
        <v>24062.5</v>
      </c>
      <c r="M38" s="188"/>
      <c r="N38" s="34">
        <v>125</v>
      </c>
      <c r="O38" s="82">
        <f>MAX(0,C$9-(N$38*C$5))*C$8-C$12</f>
        <v>5056.5</v>
      </c>
      <c r="R38" s="3"/>
      <c r="S38" s="42"/>
      <c r="T38" s="42"/>
      <c r="U38" s="42"/>
      <c r="V38" s="3"/>
      <c r="W38" s="42"/>
      <c r="X38" s="42"/>
    </row>
    <row r="39" spans="2:24" ht="15.75" x14ac:dyDescent="0.25">
      <c r="B39" s="3"/>
      <c r="E39" s="11" t="s">
        <v>4</v>
      </c>
      <c r="F39" s="23">
        <f>C$16</f>
        <v>120</v>
      </c>
      <c r="G39" s="24">
        <f>F$39*G$29*C$5</f>
        <v>18900</v>
      </c>
      <c r="H39" s="24">
        <f>F$39*H$29*C$5</f>
        <v>19956</v>
      </c>
      <c r="I39" s="24">
        <f>F$39*I$29*C$5</f>
        <v>21000</v>
      </c>
      <c r="J39" s="24">
        <f>F$39*$J29*C$5</f>
        <v>22056</v>
      </c>
      <c r="K39" s="24">
        <f>F$39*K$29*C$5</f>
        <v>23100</v>
      </c>
      <c r="M39" s="75" t="s">
        <v>4</v>
      </c>
      <c r="N39" s="74">
        <f>C$16</f>
        <v>120</v>
      </c>
      <c r="O39" s="85">
        <f>MAX(0,C$9-(N$39*C$5))*C$8-C$12</f>
        <v>5931.5</v>
      </c>
      <c r="R39" s="3"/>
      <c r="S39" s="42"/>
      <c r="T39" s="42"/>
      <c r="U39" s="42"/>
      <c r="V39" s="3"/>
      <c r="W39" s="42"/>
      <c r="X39" s="42"/>
    </row>
    <row r="40" spans="2:24" ht="15.75" x14ac:dyDescent="0.25">
      <c r="B40" s="3"/>
      <c r="M40" s="76" t="s">
        <v>0</v>
      </c>
      <c r="N40" s="86">
        <f>C$16</f>
        <v>120</v>
      </c>
      <c r="O40" s="87">
        <f>MAX(0,C$13-(N$40*C$5))*F$12-M$12</f>
        <v>-300</v>
      </c>
      <c r="R40" s="3"/>
      <c r="S40" s="42"/>
      <c r="T40" s="42"/>
      <c r="U40" s="42"/>
      <c r="V40" s="3"/>
      <c r="W40" s="42"/>
      <c r="X40" s="42"/>
    </row>
    <row r="41" spans="2:24" ht="15.75" x14ac:dyDescent="0.25">
      <c r="B41" s="3"/>
      <c r="R41" s="3"/>
      <c r="S41" s="42"/>
      <c r="T41" s="42"/>
      <c r="U41" s="42"/>
      <c r="V41" s="3"/>
      <c r="W41" s="42"/>
      <c r="X41" s="42"/>
    </row>
    <row r="42" spans="2:24" ht="15.75" x14ac:dyDescent="0.25">
      <c r="B42" s="3"/>
      <c r="R42" s="3"/>
      <c r="S42" s="42"/>
      <c r="T42" s="42"/>
      <c r="U42" s="42"/>
      <c r="V42" s="3"/>
      <c r="W42" s="42"/>
      <c r="X42" s="42"/>
    </row>
    <row r="43" spans="2:24"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4"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14099</v>
      </c>
      <c r="N47" s="18">
        <f>F$47+O$31</f>
        <v>16739</v>
      </c>
      <c r="O47" s="19">
        <f>G$47+O$31</f>
        <v>19349</v>
      </c>
      <c r="P47" s="18">
        <f>H$47+O$31</f>
        <v>21989</v>
      </c>
      <c r="Q47" s="18">
        <f>I$47+O$31</f>
        <v>24599</v>
      </c>
      <c r="R47" s="3"/>
      <c r="S47" s="3"/>
      <c r="T47" s="3"/>
      <c r="U47" s="3"/>
      <c r="V47" s="3"/>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11041.5</v>
      </c>
      <c r="N48" s="18">
        <f>F$48+O$32</f>
        <v>13461.5</v>
      </c>
      <c r="O48" s="19">
        <f>G$48+O$32</f>
        <v>15854</v>
      </c>
      <c r="P48" s="18">
        <f>H$48+O$32</f>
        <v>18274</v>
      </c>
      <c r="Q48" s="18">
        <f>I$48+O$32</f>
        <v>20666.5</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7984</v>
      </c>
      <c r="N49" s="18">
        <f>F$49+O$33</f>
        <v>10184</v>
      </c>
      <c r="O49" s="19">
        <f>G$49+O$33</f>
        <v>12359</v>
      </c>
      <c r="P49" s="18">
        <f>H$49+O$33</f>
        <v>14559</v>
      </c>
      <c r="Q49" s="18">
        <f>I$49+O$33</f>
        <v>16734</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4926.5</v>
      </c>
      <c r="N50" s="18">
        <f>F$50+O$34</f>
        <v>6906.5</v>
      </c>
      <c r="O50" s="19">
        <f>G$50+O$34</f>
        <v>8864</v>
      </c>
      <c r="P50" s="18">
        <f>H$50+O$34</f>
        <v>10844</v>
      </c>
      <c r="Q50" s="18">
        <f>I$50+O$34</f>
        <v>12801.5</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1869</v>
      </c>
      <c r="N51" s="19">
        <f>F$51+O$35</f>
        <v>3629</v>
      </c>
      <c r="O51" s="19">
        <f>G$51+O$35</f>
        <v>5369</v>
      </c>
      <c r="P51" s="19">
        <f>H$51+O$35</f>
        <v>7129</v>
      </c>
      <c r="Q51" s="19">
        <f>I$51+O$35</f>
        <v>8869</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-1188.5</v>
      </c>
      <c r="N52" s="18">
        <f>F$52+O$36</f>
        <v>351.5</v>
      </c>
      <c r="O52" s="19">
        <f>G$52+O$36</f>
        <v>1874</v>
      </c>
      <c r="P52" s="18">
        <f>H$52+O$36</f>
        <v>3414</v>
      </c>
      <c r="Q52" s="18">
        <f>I$52+O$36</f>
        <v>4936.5</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-2933.5</v>
      </c>
      <c r="N53" s="19">
        <f>F$53+O$37</f>
        <v>-1613.5</v>
      </c>
      <c r="O53" s="19">
        <f>G$53+O$37</f>
        <v>-308.5</v>
      </c>
      <c r="P53" s="19">
        <f>H$53+O$37</f>
        <v>1011.5</v>
      </c>
      <c r="Q53" s="19">
        <f>I$53+O$37</f>
        <v>2316.5</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-1616</v>
      </c>
      <c r="N54" s="18">
        <f>F$54+O$38</f>
        <v>-516</v>
      </c>
      <c r="O54" s="19">
        <f>G$54+O$38</f>
        <v>571.5</v>
      </c>
      <c r="P54" s="18">
        <f>H$54+O$38</f>
        <v>1671.5</v>
      </c>
      <c r="Q54" s="18">
        <f>I$54+O$38</f>
        <v>2759</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-1352.5</v>
      </c>
      <c r="N55" s="21">
        <f>F$55+O$39</f>
        <v>-296.5</v>
      </c>
      <c r="O55" s="21">
        <f>G$55+O$39</f>
        <v>747.5</v>
      </c>
      <c r="P55" s="21">
        <f>H$55+O$39</f>
        <v>1803.5</v>
      </c>
      <c r="Q55" s="21">
        <f>I$55+O$39</f>
        <v>2847.5</v>
      </c>
      <c r="R55" s="3"/>
      <c r="S55" s="3"/>
      <c r="T55" s="3"/>
      <c r="U55" s="3"/>
      <c r="V55" s="3"/>
    </row>
    <row r="56" spans="2:22" ht="15.75" x14ac:dyDescent="0.25">
      <c r="B56" s="3"/>
      <c r="C56" s="140"/>
      <c r="D56" s="138"/>
      <c r="E56" s="139"/>
      <c r="F56" s="139"/>
      <c r="G56" s="139"/>
      <c r="H56" s="139"/>
      <c r="I56" s="139"/>
      <c r="J56" s="3"/>
      <c r="K56" s="11" t="s">
        <v>0</v>
      </c>
      <c r="L56" s="30">
        <f>C$16</f>
        <v>120</v>
      </c>
      <c r="M56" s="31">
        <f>E$55+O$40</f>
        <v>-7584</v>
      </c>
      <c r="N56" s="31">
        <f>F$55+O$40</f>
        <v>-6528</v>
      </c>
      <c r="O56" s="31">
        <f>G$55+O$40</f>
        <v>-5484</v>
      </c>
      <c r="P56" s="31">
        <f>H$55+O$40</f>
        <v>-4428</v>
      </c>
      <c r="Q56" s="31">
        <f>I$55+O$40</f>
        <v>-3384</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9KrZPUTkc7+mDW2v6bSFIPHors881jcZL/U7V+L+dexbPXSi7PJmKmhBKQZN314ULmg5u2XrNs8RmNmsaKaUxg==" saltValue="BtPX7PjxfTM8bqFSG+wkug==" spinCount="100000" sheet="1" objects="1" scenarios="1"/>
  <mergeCells count="17">
    <mergeCell ref="G28:K28"/>
    <mergeCell ref="C47:C54"/>
    <mergeCell ref="K47:K54"/>
    <mergeCell ref="E31:E38"/>
    <mergeCell ref="M31:M38"/>
    <mergeCell ref="E43:I43"/>
    <mergeCell ref="M43:Q43"/>
    <mergeCell ref="E44:I44"/>
    <mergeCell ref="M44:Q44"/>
    <mergeCell ref="B2:C2"/>
    <mergeCell ref="B3:C3"/>
    <mergeCell ref="G4:M4"/>
    <mergeCell ref="E27:K27"/>
    <mergeCell ref="E5:F5"/>
    <mergeCell ref="G5:M5"/>
    <mergeCell ref="G18:O18"/>
    <mergeCell ref="G19:O19"/>
  </mergeCells>
  <dataValidations count="2">
    <dataValidation type="list" allowBlank="1" showInputMessage="1" showErrorMessage="1" sqref="C6">
      <formula1>CLEVEL</formula1>
    </dataValidation>
    <dataValidation type="list" allowBlank="1" showInputMessage="1" showErrorMessage="1" sqref="C7">
      <formula1>P.E.</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7"/>
  <sheetViews>
    <sheetView topLeftCell="B1" zoomScale="120" zoomScaleNormal="120" workbookViewId="0">
      <selection activeCell="R35" sqref="R35"/>
    </sheetView>
  </sheetViews>
  <sheetFormatPr defaultRowHeight="15" x14ac:dyDescent="0.25"/>
  <cols>
    <col min="1" max="1" width="7.7109375" customWidth="1"/>
    <col min="2" max="2" width="30.28515625" customWidth="1"/>
    <col min="3" max="3" width="9.7109375" customWidth="1"/>
    <col min="5" max="5" width="11.5703125" bestFit="1" customWidth="1"/>
    <col min="6" max="6" width="11.5703125" customWidth="1"/>
    <col min="7" max="7" width="10.5703125" bestFit="1" customWidth="1"/>
    <col min="8" max="8" width="10.5703125" customWidth="1"/>
    <col min="9" max="9" width="10.140625" bestFit="1" customWidth="1"/>
    <col min="10" max="12" width="10" bestFit="1" customWidth="1"/>
    <col min="13" max="16" width="10.5703125" bestFit="1" customWidth="1"/>
    <col min="17" max="17" width="10" customWidth="1"/>
    <col min="18" max="18" width="9.7109375" customWidth="1"/>
  </cols>
  <sheetData>
    <row r="2" spans="2:24" ht="15.75" x14ac:dyDescent="0.25">
      <c r="B2" s="181" t="s">
        <v>37</v>
      </c>
      <c r="C2" s="181"/>
      <c r="D2" s="42"/>
      <c r="E2" s="42"/>
      <c r="F2" s="42"/>
      <c r="G2" s="42"/>
      <c r="H2" s="42"/>
      <c r="I2" s="42"/>
      <c r="J2" s="42"/>
      <c r="K2" s="42"/>
      <c r="L2" s="42"/>
      <c r="M2" s="42"/>
      <c r="N2" s="42"/>
      <c r="O2" s="42"/>
      <c r="P2" s="42"/>
      <c r="Q2" s="42"/>
      <c r="R2" s="42"/>
      <c r="S2" s="42"/>
      <c r="T2" s="42"/>
      <c r="U2" s="42"/>
      <c r="V2" s="42"/>
      <c r="W2" s="42"/>
      <c r="X2" s="42"/>
    </row>
    <row r="3" spans="2:24" ht="15.75" x14ac:dyDescent="0.25">
      <c r="B3" s="182" t="s">
        <v>38</v>
      </c>
      <c r="C3" s="182"/>
      <c r="D3" s="42"/>
      <c r="E3" s="42"/>
      <c r="F3" s="42"/>
      <c r="G3" s="42"/>
      <c r="H3" s="42"/>
      <c r="I3" s="42"/>
      <c r="J3" s="42"/>
      <c r="K3" s="42"/>
      <c r="L3" s="42"/>
      <c r="M3" s="42"/>
      <c r="N3" s="42"/>
      <c r="O3" s="42"/>
      <c r="P3" s="42"/>
      <c r="Q3" s="42"/>
      <c r="R3" s="42"/>
      <c r="S3" s="42"/>
      <c r="T3" s="42"/>
      <c r="U3" s="42"/>
      <c r="V3" s="42"/>
      <c r="W3" s="42"/>
      <c r="X3" s="42"/>
    </row>
    <row r="4" spans="2:24" ht="15.75" x14ac:dyDescent="0.25">
      <c r="B4" s="10" t="s">
        <v>2</v>
      </c>
      <c r="C4" s="39">
        <v>220</v>
      </c>
      <c r="D4" s="42"/>
      <c r="E4" s="43"/>
      <c r="F4" s="43"/>
      <c r="G4" s="183" t="s">
        <v>21</v>
      </c>
      <c r="H4" s="183"/>
      <c r="I4" s="183"/>
      <c r="J4" s="183"/>
      <c r="K4" s="183"/>
      <c r="L4" s="183"/>
      <c r="M4" s="183"/>
      <c r="N4" s="42"/>
      <c r="O4" s="42"/>
      <c r="W4" s="42"/>
      <c r="X4" s="42"/>
    </row>
    <row r="5" spans="2:24" ht="15.75" x14ac:dyDescent="0.25">
      <c r="B5" s="38" t="s">
        <v>23</v>
      </c>
      <c r="C5" s="105">
        <v>10</v>
      </c>
      <c r="D5" s="42"/>
      <c r="E5" s="185" t="s">
        <v>33</v>
      </c>
      <c r="F5" s="186"/>
      <c r="G5" s="181" t="s">
        <v>22</v>
      </c>
      <c r="H5" s="181"/>
      <c r="I5" s="181"/>
      <c r="J5" s="181"/>
      <c r="K5" s="181"/>
      <c r="L5" s="181"/>
      <c r="M5" s="181"/>
      <c r="N5" s="42"/>
      <c r="O5" s="42"/>
      <c r="W5" s="42"/>
      <c r="X5" s="42"/>
    </row>
    <row r="6" spans="2:24" ht="15.75" x14ac:dyDescent="0.25">
      <c r="B6" s="3" t="s">
        <v>5</v>
      </c>
      <c r="C6" s="40">
        <v>0.75</v>
      </c>
      <c r="D6" s="42"/>
      <c r="E6" s="79" t="s">
        <v>32</v>
      </c>
      <c r="F6" s="34" t="s">
        <v>27</v>
      </c>
      <c r="G6" s="89">
        <v>0.75</v>
      </c>
      <c r="H6" s="90">
        <v>0.7</v>
      </c>
      <c r="I6" s="91">
        <v>0.65</v>
      </c>
      <c r="J6" s="91">
        <v>0.6</v>
      </c>
      <c r="K6" s="91">
        <v>0.55000000000000004</v>
      </c>
      <c r="L6" s="91">
        <v>0.5</v>
      </c>
      <c r="M6" s="5" t="s">
        <v>0</v>
      </c>
      <c r="N6" s="42"/>
      <c r="O6" s="42"/>
      <c r="W6" s="42"/>
      <c r="X6" s="42"/>
    </row>
    <row r="7" spans="2:24" ht="15.75" x14ac:dyDescent="0.25">
      <c r="B7" s="3" t="s">
        <v>9</v>
      </c>
      <c r="C7" s="106">
        <v>100</v>
      </c>
      <c r="D7" s="42"/>
      <c r="E7" s="44">
        <v>100</v>
      </c>
      <c r="F7" s="45">
        <v>17.5</v>
      </c>
      <c r="G7" s="8">
        <v>66.099999999999994</v>
      </c>
      <c r="H7" s="8">
        <v>44.9</v>
      </c>
      <c r="I7" s="8">
        <v>32.799999999999997</v>
      </c>
      <c r="J7" s="8">
        <v>22.1</v>
      </c>
      <c r="K7" s="8">
        <v>16.7</v>
      </c>
      <c r="L7" s="8">
        <v>11.5</v>
      </c>
      <c r="M7" s="46" t="s">
        <v>1</v>
      </c>
      <c r="N7" s="42"/>
      <c r="O7" s="42"/>
      <c r="W7" s="42"/>
      <c r="X7" s="42"/>
    </row>
    <row r="8" spans="2:24" ht="15.75" customHeight="1" x14ac:dyDescent="0.25">
      <c r="B8" s="3" t="s">
        <v>11</v>
      </c>
      <c r="C8" s="61">
        <f>IF(C$7=100,F$7,IF(C$7=95,F$8,IF(C$7=90,F$9,IF(C$7=85,F$10,IF(C$7=80,F$11)))))</f>
        <v>17.5</v>
      </c>
      <c r="D8" s="42"/>
      <c r="E8" s="35">
        <v>95</v>
      </c>
      <c r="F8" s="36">
        <v>16.63</v>
      </c>
      <c r="G8" s="8">
        <v>62.9</v>
      </c>
      <c r="H8" s="8">
        <v>42.7</v>
      </c>
      <c r="I8" s="8">
        <v>31.2</v>
      </c>
      <c r="J8" s="8">
        <v>21</v>
      </c>
      <c r="K8" s="8">
        <v>15.9</v>
      </c>
      <c r="L8" s="8" t="s">
        <v>1</v>
      </c>
      <c r="M8" s="6" t="s">
        <v>1</v>
      </c>
      <c r="N8" s="42"/>
      <c r="O8" s="42"/>
      <c r="W8" s="42"/>
      <c r="X8" s="42"/>
    </row>
    <row r="9" spans="2:24" ht="15.75" x14ac:dyDescent="0.25">
      <c r="B9" s="3" t="s">
        <v>6</v>
      </c>
      <c r="C9" s="62">
        <f>C$4*C$6*C$5</f>
        <v>1650</v>
      </c>
      <c r="D9" s="42"/>
      <c r="E9" s="35">
        <v>90</v>
      </c>
      <c r="F9" s="36">
        <v>15.75</v>
      </c>
      <c r="G9" s="8">
        <v>59.5</v>
      </c>
      <c r="H9" s="8">
        <v>40.4</v>
      </c>
      <c r="I9" s="8">
        <v>29.5</v>
      </c>
      <c r="J9" s="8">
        <v>19.899999999999999</v>
      </c>
      <c r="K9" s="8" t="s">
        <v>1</v>
      </c>
      <c r="L9" s="8" t="s">
        <v>1</v>
      </c>
      <c r="M9" s="6" t="s">
        <v>1</v>
      </c>
      <c r="N9" s="42"/>
      <c r="O9" s="42"/>
      <c r="W9" s="42"/>
      <c r="X9" s="42"/>
    </row>
    <row r="10" spans="2:24" ht="15.75" x14ac:dyDescent="0.25">
      <c r="B10" s="3" t="s">
        <v>25</v>
      </c>
      <c r="C10" s="63">
        <f>C$9*C$8</f>
        <v>28875</v>
      </c>
      <c r="D10" s="42"/>
      <c r="E10" s="35">
        <v>85</v>
      </c>
      <c r="F10" s="36">
        <v>14.88</v>
      </c>
      <c r="G10" s="8">
        <v>56.2</v>
      </c>
      <c r="H10" s="8">
        <v>38.200000000000003</v>
      </c>
      <c r="I10" s="8">
        <v>27.9</v>
      </c>
      <c r="J10" s="8">
        <v>18.8</v>
      </c>
      <c r="K10" s="8" t="s">
        <v>1</v>
      </c>
      <c r="L10" s="8" t="s">
        <v>1</v>
      </c>
      <c r="M10" s="6" t="s">
        <v>1</v>
      </c>
      <c r="N10" s="42"/>
      <c r="O10" s="42"/>
      <c r="W10" s="42"/>
      <c r="X10" s="42"/>
    </row>
    <row r="11" spans="2:24" ht="15.75" x14ac:dyDescent="0.25">
      <c r="B11" s="3" t="s">
        <v>24</v>
      </c>
      <c r="C11" s="64">
        <f>IF(AND(C$8=17.5,C$6=75%),G$7,IF(AND(C$8=17.5,C$6=70%),H$7,IF(AND(C$8=17.5,C$6=65%),I$7,IF(AND(C$8=17.5,C$6=60%),J$7,IF(AND(C$8=17.5,C$6=55%),K$7,IF(AND(C$8=17.5,C$6=50%),L$7,IF(AND(C$8=16.63,C$6=75%),G$8,IF(AND(C$8=16.63,C$6=70%),H$8,IF(AND(C$8=16.63,C$6=65%),I$8,IF(AND(C$8=16.63,C$6=60%),J$8, IF(AND(C$8=16.63,C$6=55%),K$8, IF(AND(C$8=15.75,C$6=75%),G$9,IF(AND(C$8=15.75,C$6=70%),H$9,IF(AND(C$8=15.75,C$6=65%),I$9,IF(AND(C$8=15.75,C$6=60%),J$9,IF(AND(C$8=14.88,C$6=75%),G$10,IF(AND(C$8=14.88,C$6=70%),H$10, IF(AND(C$8=14.88,C$6=65%),I$10, IF(AND(C$8=14.88,C$6=60%),J$10, IF(AND(C$8=14,C$6=75%),G$11, IF(AND(C$8=14,C$6=70%),H$11, IF(AND(C$8=14,C$6=65%),I$11))))))))))))))))))))))</f>
        <v>66.099999999999994</v>
      </c>
      <c r="D11" s="42"/>
      <c r="E11" s="35">
        <v>80</v>
      </c>
      <c r="F11" s="36">
        <v>14</v>
      </c>
      <c r="G11" s="8">
        <v>52.9</v>
      </c>
      <c r="H11" s="8">
        <v>35.9</v>
      </c>
      <c r="I11" s="8">
        <v>26.2</v>
      </c>
      <c r="J11" s="8" t="s">
        <v>1</v>
      </c>
      <c r="K11" s="8" t="s">
        <v>1</v>
      </c>
      <c r="L11" s="8" t="s">
        <v>1</v>
      </c>
      <c r="M11" s="6" t="s">
        <v>1</v>
      </c>
      <c r="N11" s="42"/>
      <c r="O11" s="42"/>
      <c r="W11" s="42"/>
      <c r="X11" s="42"/>
    </row>
    <row r="12" spans="2:24" ht="15.75" x14ac:dyDescent="0.25">
      <c r="B12" s="3" t="s">
        <v>13</v>
      </c>
      <c r="C12" s="65">
        <f>C$11*C$5</f>
        <v>661</v>
      </c>
      <c r="D12" s="42"/>
      <c r="E12" s="16">
        <v>55</v>
      </c>
      <c r="F12" s="37">
        <v>9.6300000000000008</v>
      </c>
      <c r="G12" s="8" t="s">
        <v>1</v>
      </c>
      <c r="H12" s="8" t="s">
        <v>1</v>
      </c>
      <c r="I12" s="8" t="s">
        <v>1</v>
      </c>
      <c r="J12" s="8" t="s">
        <v>1</v>
      </c>
      <c r="K12" s="8" t="s">
        <v>1</v>
      </c>
      <c r="L12" s="8" t="s">
        <v>1</v>
      </c>
      <c r="M12" s="9">
        <v>300</v>
      </c>
      <c r="N12" s="42"/>
      <c r="O12" s="42"/>
      <c r="W12" s="42"/>
      <c r="X12" s="42"/>
    </row>
    <row r="13" spans="2:24" ht="15.75" x14ac:dyDescent="0.25">
      <c r="B13" s="3" t="s">
        <v>14</v>
      </c>
      <c r="C13" s="63">
        <f>0.5*C$4*C$5</f>
        <v>1100</v>
      </c>
      <c r="D13" s="3"/>
      <c r="E13" s="3"/>
      <c r="F13" s="3"/>
      <c r="G13" s="3"/>
      <c r="H13" s="42"/>
      <c r="I13" s="42"/>
      <c r="J13" s="42"/>
      <c r="K13" s="42"/>
      <c r="L13" s="42"/>
      <c r="M13" s="42"/>
      <c r="N13" s="42"/>
      <c r="O13" s="42"/>
      <c r="W13" s="42"/>
      <c r="X13" s="42"/>
    </row>
    <row r="14" spans="2:24" ht="15.75" x14ac:dyDescent="0.25">
      <c r="B14" s="32" t="s">
        <v>26</v>
      </c>
      <c r="C14" s="66">
        <f>C$13*F$12</f>
        <v>10593</v>
      </c>
      <c r="D14" s="3"/>
      <c r="E14" s="3"/>
      <c r="F14" s="3"/>
      <c r="G14" s="3"/>
      <c r="H14" s="42"/>
      <c r="I14" s="42"/>
      <c r="J14" s="42"/>
      <c r="K14" s="42"/>
      <c r="L14" s="42"/>
      <c r="M14" s="42"/>
      <c r="N14" s="42"/>
      <c r="O14" s="42"/>
      <c r="W14" s="42"/>
      <c r="X14" s="42"/>
    </row>
    <row r="15" spans="2:24" ht="15.75" x14ac:dyDescent="0.25">
      <c r="B15" s="33" t="s">
        <v>28</v>
      </c>
      <c r="C15" s="67">
        <f>M$12</f>
        <v>300</v>
      </c>
      <c r="D15" s="3"/>
      <c r="E15" s="3"/>
      <c r="F15" s="3"/>
      <c r="G15" s="3"/>
      <c r="H15" s="42"/>
      <c r="I15" s="42"/>
      <c r="J15" s="42"/>
      <c r="K15" s="42"/>
      <c r="L15" s="42"/>
      <c r="M15" s="42"/>
      <c r="N15" s="42"/>
      <c r="O15" s="42"/>
      <c r="W15" s="42"/>
      <c r="X15" s="42"/>
    </row>
    <row r="16" spans="2:24" ht="15.75" x14ac:dyDescent="0.25">
      <c r="B16" s="12" t="s">
        <v>34</v>
      </c>
      <c r="C16" s="107">
        <v>120</v>
      </c>
      <c r="D16" s="3"/>
      <c r="E16" s="3"/>
      <c r="F16" s="3"/>
      <c r="G16" s="3"/>
      <c r="H16" s="42"/>
      <c r="I16" s="42"/>
      <c r="J16" s="42"/>
      <c r="K16" s="42"/>
      <c r="L16" s="42"/>
      <c r="M16" s="42"/>
      <c r="N16" s="42"/>
      <c r="O16" s="42"/>
      <c r="W16" s="42"/>
      <c r="X16" s="42"/>
    </row>
    <row r="17" spans="2:24" ht="15.75" x14ac:dyDescent="0.25">
      <c r="B17" s="42"/>
      <c r="C17" s="42"/>
      <c r="D17" s="42"/>
      <c r="E17" s="42"/>
      <c r="F17" s="42"/>
      <c r="G17" s="42"/>
      <c r="H17" s="42"/>
      <c r="I17" s="42"/>
      <c r="J17" s="42"/>
      <c r="K17" s="42"/>
      <c r="L17" s="42"/>
      <c r="M17" s="42"/>
      <c r="N17" s="42"/>
      <c r="O17" s="42"/>
      <c r="P17" s="42"/>
      <c r="Q17" s="42"/>
      <c r="R17" s="42"/>
      <c r="S17" s="42"/>
      <c r="T17" s="42"/>
      <c r="U17" s="42"/>
      <c r="V17" s="42"/>
      <c r="W17" s="42"/>
      <c r="X17" s="42"/>
    </row>
    <row r="18" spans="2:24" ht="15.75" x14ac:dyDescent="0.25">
      <c r="B18" s="42"/>
      <c r="C18" s="42"/>
      <c r="D18" s="42"/>
      <c r="E18" s="3"/>
      <c r="F18" s="32"/>
      <c r="G18" s="190" t="s">
        <v>29</v>
      </c>
      <c r="H18" s="190"/>
      <c r="I18" s="190"/>
      <c r="J18" s="190"/>
      <c r="K18" s="190"/>
      <c r="L18" s="190"/>
      <c r="M18" s="190"/>
      <c r="N18" s="190"/>
      <c r="O18" s="190"/>
      <c r="P18" s="42"/>
      <c r="Q18" s="42"/>
      <c r="R18" s="42"/>
      <c r="S18" s="42"/>
      <c r="T18" s="42"/>
      <c r="U18" s="42"/>
      <c r="V18" s="42"/>
      <c r="W18" s="42"/>
      <c r="X18" s="42"/>
    </row>
    <row r="19" spans="2:24" ht="15.75" x14ac:dyDescent="0.25">
      <c r="B19" s="42"/>
      <c r="E19" s="3"/>
      <c r="F19" s="10"/>
      <c r="G19" s="191" t="s">
        <v>3</v>
      </c>
      <c r="H19" s="191"/>
      <c r="I19" s="191"/>
      <c r="J19" s="191"/>
      <c r="K19" s="191"/>
      <c r="L19" s="191"/>
      <c r="M19" s="191"/>
      <c r="N19" s="191"/>
      <c r="O19" s="191"/>
      <c r="P19" s="42"/>
      <c r="Q19" s="42"/>
      <c r="R19" s="42"/>
      <c r="S19" s="42"/>
      <c r="T19" s="42"/>
      <c r="U19" s="42"/>
      <c r="V19" s="42"/>
      <c r="W19" s="42"/>
      <c r="X19" s="42"/>
    </row>
    <row r="20" spans="2:24" ht="15.75" x14ac:dyDescent="0.25">
      <c r="B20" s="42"/>
      <c r="E20" s="3"/>
      <c r="F20" s="32"/>
      <c r="G20" s="78">
        <v>300</v>
      </c>
      <c r="H20" s="78">
        <v>275</v>
      </c>
      <c r="I20" s="78">
        <v>250</v>
      </c>
      <c r="J20" s="78">
        <v>225</v>
      </c>
      <c r="K20" s="78">
        <v>200</v>
      </c>
      <c r="L20" s="78">
        <v>175</v>
      </c>
      <c r="M20" s="78">
        <v>150</v>
      </c>
      <c r="N20" s="78">
        <v>125</v>
      </c>
      <c r="O20" s="29">
        <f>C$16</f>
        <v>120</v>
      </c>
      <c r="P20" s="42"/>
      <c r="Q20" s="42"/>
      <c r="R20" s="42"/>
      <c r="S20" s="42"/>
      <c r="T20" s="42"/>
      <c r="U20" s="42"/>
      <c r="V20" s="42"/>
      <c r="W20" s="42"/>
      <c r="X20" s="42"/>
    </row>
    <row r="21" spans="2:24" ht="15.75" customHeight="1" x14ac:dyDescent="0.25">
      <c r="B21" s="42"/>
      <c r="E21" s="13" t="s">
        <v>7</v>
      </c>
      <c r="F21" s="60" t="s">
        <v>8</v>
      </c>
      <c r="G21" s="111">
        <v>1596</v>
      </c>
      <c r="H21" s="111">
        <v>1596</v>
      </c>
      <c r="I21" s="111">
        <v>1596</v>
      </c>
      <c r="J21" s="111">
        <v>1596</v>
      </c>
      <c r="K21" s="111">
        <v>1596</v>
      </c>
      <c r="L21" s="111">
        <v>1596</v>
      </c>
      <c r="M21" s="111">
        <v>1596</v>
      </c>
      <c r="N21" s="111">
        <v>1596</v>
      </c>
      <c r="O21" s="108">
        <v>1596</v>
      </c>
      <c r="R21" s="42"/>
      <c r="S21" s="42"/>
      <c r="T21" s="42"/>
      <c r="U21" s="42"/>
      <c r="V21" s="42"/>
      <c r="W21" s="42"/>
      <c r="X21" s="42"/>
    </row>
    <row r="22" spans="2:24" ht="15.75" x14ac:dyDescent="0.25">
      <c r="B22" s="42"/>
      <c r="E22" s="13" t="s">
        <v>10</v>
      </c>
      <c r="F22" s="1" t="s">
        <v>39</v>
      </c>
      <c r="G22" s="112">
        <v>600</v>
      </c>
      <c r="H22" s="112">
        <v>600</v>
      </c>
      <c r="I22" s="112">
        <v>600</v>
      </c>
      <c r="J22" s="112">
        <v>600</v>
      </c>
      <c r="K22" s="112">
        <v>600</v>
      </c>
      <c r="L22" s="112">
        <v>600</v>
      </c>
      <c r="M22" s="112">
        <v>600</v>
      </c>
      <c r="N22" s="112">
        <v>600</v>
      </c>
      <c r="O22" s="109">
        <v>600</v>
      </c>
      <c r="R22" s="42"/>
      <c r="S22" s="42"/>
      <c r="T22" s="42"/>
      <c r="U22" s="42"/>
      <c r="V22" s="42"/>
      <c r="W22" s="42"/>
      <c r="X22" s="42"/>
    </row>
    <row r="23" spans="2:24" ht="15.75" x14ac:dyDescent="0.25">
      <c r="B23" s="42"/>
      <c r="E23" s="14">
        <v>3.52</v>
      </c>
      <c r="F23" s="1" t="s">
        <v>7</v>
      </c>
      <c r="G23" s="112">
        <f>G$20*E$23</f>
        <v>1056</v>
      </c>
      <c r="H23" s="112">
        <f>H$20*E$23</f>
        <v>968</v>
      </c>
      <c r="I23" s="112">
        <f>I$20*E$23</f>
        <v>880</v>
      </c>
      <c r="J23" s="112">
        <f>J$20*E$23</f>
        <v>792</v>
      </c>
      <c r="K23" s="112">
        <f>K$20*E$23</f>
        <v>704</v>
      </c>
      <c r="L23" s="112">
        <f>L$20*E$23</f>
        <v>616</v>
      </c>
      <c r="M23" s="112">
        <f>M$20*E$23</f>
        <v>528</v>
      </c>
      <c r="N23" s="112">
        <f>N$20*E$23</f>
        <v>440</v>
      </c>
      <c r="O23" s="109">
        <f>O$20*E$23</f>
        <v>422.4</v>
      </c>
      <c r="R23" s="42"/>
      <c r="S23" s="42"/>
      <c r="T23" s="42"/>
      <c r="U23" s="42"/>
      <c r="V23" s="42"/>
      <c r="W23" s="42"/>
      <c r="X23" s="42"/>
    </row>
    <row r="24" spans="2:24" ht="15.75" x14ac:dyDescent="0.25">
      <c r="B24" s="42"/>
      <c r="E24" s="3"/>
      <c r="F24" s="2" t="s">
        <v>12</v>
      </c>
      <c r="G24" s="27">
        <f>SUM(G21:G23)*C$5</f>
        <v>32520</v>
      </c>
      <c r="H24" s="27">
        <f>SUM(H21:H23)*C$5</f>
        <v>31640</v>
      </c>
      <c r="I24" s="27">
        <f>SUM(I21:I23)*C$5</f>
        <v>30760</v>
      </c>
      <c r="J24" s="27">
        <f>SUM(J21:J23)*C$5</f>
        <v>29880</v>
      </c>
      <c r="K24" s="27">
        <f>SUM(K21:K23)*C$5</f>
        <v>29000</v>
      </c>
      <c r="L24" s="27">
        <f>SUM(L21:L23)*C$5</f>
        <v>28120</v>
      </c>
      <c r="M24" s="27">
        <f>SUM(M21:M23)*C$5</f>
        <v>27240</v>
      </c>
      <c r="N24" s="27">
        <f>SUM(N21:N23)*C$5</f>
        <v>26360</v>
      </c>
      <c r="O24" s="28">
        <f>SUM(O21:O23)*C$5</f>
        <v>26184</v>
      </c>
      <c r="R24" s="42"/>
      <c r="S24" s="42"/>
      <c r="T24" s="42"/>
      <c r="U24" s="42"/>
      <c r="V24" s="42"/>
      <c r="W24" s="42"/>
      <c r="X24" s="42"/>
    </row>
    <row r="25" spans="2:24" ht="15.75" x14ac:dyDescent="0.25">
      <c r="B25" s="42"/>
      <c r="F25" s="42"/>
      <c r="R25" s="42"/>
      <c r="S25" s="42"/>
      <c r="T25" s="42"/>
      <c r="U25" s="42"/>
      <c r="V25" s="42"/>
      <c r="W25" s="42"/>
      <c r="X25" s="42"/>
    </row>
    <row r="26" spans="2:24" ht="15.75" customHeight="1" x14ac:dyDescent="0.25">
      <c r="B26" s="42"/>
      <c r="F26" s="3"/>
      <c r="R26" s="42"/>
      <c r="S26" s="42"/>
      <c r="T26" s="42"/>
      <c r="U26" s="42"/>
      <c r="V26" s="42"/>
      <c r="X26" s="42"/>
    </row>
    <row r="27" spans="2:24" ht="15.75" x14ac:dyDescent="0.25">
      <c r="B27" s="42"/>
      <c r="E27" s="184" t="s">
        <v>31</v>
      </c>
      <c r="F27" s="184"/>
      <c r="G27" s="184"/>
      <c r="H27" s="184"/>
      <c r="I27" s="184"/>
      <c r="J27" s="184"/>
      <c r="K27" s="184"/>
      <c r="R27" s="42"/>
      <c r="S27" s="42"/>
      <c r="T27" s="42"/>
      <c r="U27" s="42"/>
      <c r="V27" s="42"/>
      <c r="X27" s="42"/>
    </row>
    <row r="28" spans="2:24" ht="15.75" x14ac:dyDescent="0.25">
      <c r="B28" s="42"/>
      <c r="E28" s="10"/>
      <c r="F28" s="10"/>
      <c r="G28" s="181" t="s">
        <v>30</v>
      </c>
      <c r="H28" s="181"/>
      <c r="I28" s="181"/>
      <c r="J28" s="181"/>
      <c r="K28" s="181"/>
      <c r="L28" s="42"/>
      <c r="M28" s="42"/>
      <c r="N28" s="42"/>
      <c r="O28" s="42"/>
      <c r="P28" s="42"/>
      <c r="Q28" s="42"/>
      <c r="R28" s="42"/>
      <c r="S28" s="42"/>
      <c r="T28" s="42"/>
      <c r="U28" s="42"/>
      <c r="V28" s="42"/>
      <c r="X28" s="42"/>
    </row>
    <row r="29" spans="2:24" ht="15.75" x14ac:dyDescent="0.25">
      <c r="B29" s="42"/>
      <c r="E29" s="3"/>
      <c r="F29" s="3"/>
      <c r="G29" s="77">
        <f>ROUND(C$8*0.9,2)</f>
        <v>15.75</v>
      </c>
      <c r="H29" s="77">
        <f>ROUND(C$8*0.95,2)</f>
        <v>16.63</v>
      </c>
      <c r="I29" s="22">
        <f>C$8</f>
        <v>17.5</v>
      </c>
      <c r="J29" s="77">
        <f>ROUND(C$8*1.05,2)</f>
        <v>18.38</v>
      </c>
      <c r="K29" s="77">
        <f>ROUND(C$8*1.1,2)</f>
        <v>19.25</v>
      </c>
      <c r="L29" s="42"/>
      <c r="M29" s="68"/>
      <c r="N29" s="69"/>
      <c r="O29" s="68" t="s">
        <v>40</v>
      </c>
      <c r="P29" s="42"/>
      <c r="Q29" s="42"/>
      <c r="R29" s="3"/>
      <c r="S29" s="3"/>
      <c r="T29" s="3"/>
      <c r="U29" s="3"/>
      <c r="V29" s="3"/>
      <c r="X29" s="42"/>
    </row>
    <row r="30" spans="2:24" ht="15.75" x14ac:dyDescent="0.25">
      <c r="B30" s="42"/>
      <c r="E30" s="7"/>
      <c r="F30" s="7"/>
      <c r="G30" s="16" t="s">
        <v>16</v>
      </c>
      <c r="H30" s="16" t="s">
        <v>17</v>
      </c>
      <c r="I30" s="17" t="s">
        <v>18</v>
      </c>
      <c r="J30" s="16" t="s">
        <v>19</v>
      </c>
      <c r="K30" s="16" t="s">
        <v>20</v>
      </c>
      <c r="L30" s="3"/>
      <c r="M30" s="141"/>
      <c r="N30" s="70"/>
      <c r="O30" s="42" t="s">
        <v>41</v>
      </c>
      <c r="P30" s="3"/>
      <c r="Q30" s="3"/>
      <c r="R30" s="3"/>
      <c r="S30" s="3"/>
      <c r="T30" s="3"/>
      <c r="U30" s="3"/>
      <c r="V30" s="3"/>
      <c r="X30" s="42"/>
    </row>
    <row r="31" spans="2:24" ht="15.75" x14ac:dyDescent="0.25">
      <c r="B31" s="42"/>
      <c r="C31" s="42"/>
      <c r="D31" s="3"/>
      <c r="E31" s="187" t="s">
        <v>15</v>
      </c>
      <c r="F31" s="77">
        <v>300</v>
      </c>
      <c r="G31" s="18">
        <f>F$31*G$29*C$5</f>
        <v>47250</v>
      </c>
      <c r="H31" s="18">
        <f>F$31*H$29*C$5</f>
        <v>49890</v>
      </c>
      <c r="I31" s="19">
        <f>F$31*I$29*C$5</f>
        <v>52500</v>
      </c>
      <c r="J31" s="18">
        <f>F$31*J$29*C$5</f>
        <v>55140</v>
      </c>
      <c r="K31" s="18">
        <f>F$31*K$29*C$5</f>
        <v>57750</v>
      </c>
      <c r="L31" s="3"/>
      <c r="M31" s="188" t="s">
        <v>15</v>
      </c>
      <c r="N31" s="71">
        <v>300</v>
      </c>
      <c r="O31" s="81">
        <f>MAX(0,C$9-(N$31*C$5))*C$8-C$12</f>
        <v>-661</v>
      </c>
      <c r="P31" s="3"/>
      <c r="Q31" s="3"/>
      <c r="R31" s="3"/>
      <c r="S31" s="3"/>
      <c r="T31" s="3"/>
      <c r="U31" s="3"/>
      <c r="X31" s="42"/>
    </row>
    <row r="32" spans="2:24" ht="15.75" x14ac:dyDescent="0.25">
      <c r="B32" s="42"/>
      <c r="C32" s="42"/>
      <c r="D32" s="3"/>
      <c r="E32" s="189"/>
      <c r="F32" s="77">
        <v>275</v>
      </c>
      <c r="G32" s="18">
        <f>F$32*G$29*C$5</f>
        <v>43312.5</v>
      </c>
      <c r="H32" s="18">
        <f>F$32*H$29*C$5</f>
        <v>45732.5</v>
      </c>
      <c r="I32" s="19">
        <f>F$32*I$29*C$5</f>
        <v>48125</v>
      </c>
      <c r="J32" s="18">
        <f>F$32*J$29*C$5</f>
        <v>50545</v>
      </c>
      <c r="K32" s="18">
        <f>F$32*K$29*C$5</f>
        <v>52937.5</v>
      </c>
      <c r="L32" s="3"/>
      <c r="M32" s="188"/>
      <c r="N32" s="34">
        <v>275</v>
      </c>
      <c r="O32" s="82">
        <f>MAX(0,C$9-(N$32*C$5))*C$8-C$12</f>
        <v>-661</v>
      </c>
      <c r="P32" s="3"/>
      <c r="Q32" s="3"/>
      <c r="R32" s="3"/>
      <c r="S32" s="3"/>
      <c r="T32" s="3"/>
      <c r="U32" s="3"/>
      <c r="V32" s="3"/>
      <c r="X32" s="42"/>
    </row>
    <row r="33" spans="2:24" ht="15.75" x14ac:dyDescent="0.25">
      <c r="B33" s="3"/>
      <c r="C33" s="3"/>
      <c r="D33" s="3"/>
      <c r="E33" s="189"/>
      <c r="F33" s="77">
        <v>250</v>
      </c>
      <c r="G33" s="18">
        <f>F$33*G$29*C$5</f>
        <v>39375</v>
      </c>
      <c r="H33" s="18">
        <f>F$33*H$29*C$5</f>
        <v>41575</v>
      </c>
      <c r="I33" s="19">
        <f>F$33*I$29*C$5</f>
        <v>43750</v>
      </c>
      <c r="J33" s="18">
        <f>F$33*J$29*C$5</f>
        <v>45950</v>
      </c>
      <c r="K33" s="18">
        <f>F$33*K$29*C$5</f>
        <v>48125</v>
      </c>
      <c r="L33" s="3"/>
      <c r="M33" s="188"/>
      <c r="N33" s="34">
        <v>250</v>
      </c>
      <c r="O33" s="82">
        <f>MAX(0,C$9-(N$33*C$5))*C$8-C$12</f>
        <v>-661</v>
      </c>
      <c r="P33" s="3"/>
      <c r="Q33" s="3"/>
      <c r="R33" s="3"/>
      <c r="S33" s="3"/>
      <c r="T33" s="3"/>
      <c r="U33" s="3"/>
      <c r="V33" s="3"/>
      <c r="X33" s="42"/>
    </row>
    <row r="34" spans="2:24" ht="15.75" x14ac:dyDescent="0.25">
      <c r="B34" s="3"/>
      <c r="E34" s="189"/>
      <c r="F34" s="77">
        <v>225</v>
      </c>
      <c r="G34" s="18">
        <f>F$34*G$29*C$5</f>
        <v>35437.5</v>
      </c>
      <c r="H34" s="18">
        <f>F$34*H$29*C$5</f>
        <v>37417.5</v>
      </c>
      <c r="I34" s="19">
        <f>F$34*I$29*C$5</f>
        <v>39375</v>
      </c>
      <c r="J34" s="18">
        <f>F$34*J$29*C$5</f>
        <v>41355</v>
      </c>
      <c r="K34" s="18">
        <f>F$34*K$29*C$5</f>
        <v>43312.5</v>
      </c>
      <c r="M34" s="188"/>
      <c r="N34" s="34">
        <v>225</v>
      </c>
      <c r="O34" s="82">
        <f>MAX(0,C$9-(N$34*C$5))*C$8-C$12</f>
        <v>-661</v>
      </c>
      <c r="R34" s="3"/>
      <c r="S34" s="3"/>
      <c r="T34" s="3"/>
      <c r="U34" s="3"/>
      <c r="V34" s="3"/>
      <c r="W34" s="42"/>
      <c r="X34" s="42"/>
    </row>
    <row r="35" spans="2:24" ht="15.75" x14ac:dyDescent="0.25">
      <c r="B35" s="3"/>
      <c r="E35" s="189"/>
      <c r="F35" s="15">
        <v>200</v>
      </c>
      <c r="G35" s="19">
        <f>F$35*G$29*C$5</f>
        <v>31500</v>
      </c>
      <c r="H35" s="19">
        <f>F$35*H$29*C$5</f>
        <v>33260</v>
      </c>
      <c r="I35" s="19">
        <f>F$35*I$29*C$5</f>
        <v>35000</v>
      </c>
      <c r="J35" s="19">
        <f>F$35*J$29*C$5</f>
        <v>36760</v>
      </c>
      <c r="K35" s="19">
        <f>F$35*K$29*C$5</f>
        <v>38500</v>
      </c>
      <c r="M35" s="188"/>
      <c r="N35" s="72">
        <v>200</v>
      </c>
      <c r="O35" s="83">
        <f>MAX(0,C$9-(N$35*C$5))*C$8-C$12</f>
        <v>-661</v>
      </c>
      <c r="R35" s="3"/>
      <c r="S35" s="3"/>
      <c r="T35" s="3"/>
      <c r="U35" s="3"/>
      <c r="V35" s="3"/>
      <c r="W35" s="42"/>
      <c r="X35" s="42"/>
    </row>
    <row r="36" spans="2:24" ht="15.75" x14ac:dyDescent="0.25">
      <c r="B36" s="3"/>
      <c r="E36" s="189"/>
      <c r="F36" s="77">
        <v>175</v>
      </c>
      <c r="G36" s="18">
        <f>F$36*G$29*C$5</f>
        <v>27562.5</v>
      </c>
      <c r="H36" s="18">
        <f>F$36*H$29*C$5</f>
        <v>29102.5</v>
      </c>
      <c r="I36" s="19">
        <f>F$36*I$29*C$5</f>
        <v>30625</v>
      </c>
      <c r="J36" s="18">
        <f>F$36*J$29*C$5</f>
        <v>32165</v>
      </c>
      <c r="K36" s="18">
        <f>F$36*K$29*C$5</f>
        <v>33687.5</v>
      </c>
      <c r="M36" s="188"/>
      <c r="N36" s="34">
        <v>175</v>
      </c>
      <c r="O36" s="82">
        <f>MAX(0,C$9-(N$36*C$5))*C$8-C$12</f>
        <v>-661</v>
      </c>
      <c r="R36" s="3"/>
      <c r="S36" s="42"/>
      <c r="T36" s="42"/>
      <c r="U36" s="42"/>
      <c r="V36" s="3"/>
      <c r="W36" s="42"/>
      <c r="X36" s="42"/>
    </row>
    <row r="37" spans="2:24" ht="15.75" x14ac:dyDescent="0.25">
      <c r="B37" s="3"/>
      <c r="E37" s="189"/>
      <c r="F37" s="15">
        <v>150</v>
      </c>
      <c r="G37" s="19">
        <f>F$37*G$29*C$5</f>
        <v>23625</v>
      </c>
      <c r="H37" s="19">
        <f>F$37*H$29*C$5</f>
        <v>24945</v>
      </c>
      <c r="I37" s="19">
        <f>F$37*I$29*C$5</f>
        <v>26250</v>
      </c>
      <c r="J37" s="19">
        <f>F$37*J$29*C$5</f>
        <v>27570</v>
      </c>
      <c r="K37" s="19">
        <f>F$37*K$29*C$5</f>
        <v>28875</v>
      </c>
      <c r="M37" s="188"/>
      <c r="N37" s="72">
        <v>150</v>
      </c>
      <c r="O37" s="83">
        <f>MAX(0,C$9-(N$37*C$5))*C$8-C$12</f>
        <v>1964</v>
      </c>
      <c r="R37" s="3"/>
      <c r="S37" s="42"/>
      <c r="T37" s="42"/>
      <c r="U37" s="42"/>
      <c r="V37" s="3"/>
      <c r="W37" s="42"/>
      <c r="X37" s="42"/>
    </row>
    <row r="38" spans="2:24" ht="15.75" x14ac:dyDescent="0.25">
      <c r="B38" s="3"/>
      <c r="E38" s="189"/>
      <c r="F38" s="77">
        <v>125</v>
      </c>
      <c r="G38" s="18">
        <f>F$38*G$29*C$5</f>
        <v>19687.5</v>
      </c>
      <c r="H38" s="18">
        <f>F$38*H$29*C$5</f>
        <v>20787.5</v>
      </c>
      <c r="I38" s="19">
        <f>F$38*I$29*C$5</f>
        <v>21875</v>
      </c>
      <c r="J38" s="18">
        <f>F$38*J$29*C$5</f>
        <v>22975</v>
      </c>
      <c r="K38" s="18">
        <f>F$38*K$29*C$5</f>
        <v>24062.5</v>
      </c>
      <c r="M38" s="188"/>
      <c r="N38" s="34">
        <v>125</v>
      </c>
      <c r="O38" s="82">
        <f>MAX(0,C$9-(N$38*C$5))*C$8-C$12</f>
        <v>6339</v>
      </c>
      <c r="R38" s="3"/>
      <c r="S38" s="42"/>
      <c r="T38" s="42"/>
      <c r="U38" s="42"/>
      <c r="V38" s="3"/>
      <c r="W38" s="42"/>
      <c r="X38" s="42"/>
    </row>
    <row r="39" spans="2:24" ht="15.75" x14ac:dyDescent="0.25">
      <c r="B39" s="3"/>
      <c r="E39" s="11" t="s">
        <v>4</v>
      </c>
      <c r="F39" s="23">
        <f>C$16</f>
        <v>120</v>
      </c>
      <c r="G39" s="24">
        <f>F$39*G$29*C$5</f>
        <v>18900</v>
      </c>
      <c r="H39" s="24">
        <f>F$39*H$29*C$5</f>
        <v>19956</v>
      </c>
      <c r="I39" s="24">
        <f>F$39*I$29*C$5</f>
        <v>21000</v>
      </c>
      <c r="J39" s="24">
        <f>F$39*$J29*C$5</f>
        <v>22056</v>
      </c>
      <c r="K39" s="24">
        <f>F$39*K$29*C$5</f>
        <v>23100</v>
      </c>
      <c r="M39" s="142" t="s">
        <v>4</v>
      </c>
      <c r="N39" s="74">
        <f>C$16</f>
        <v>120</v>
      </c>
      <c r="O39" s="85">
        <f>MAX(0,C$9-(N$39*C$5))*C$8-C$12</f>
        <v>7214</v>
      </c>
      <c r="R39" s="3"/>
      <c r="S39" s="42"/>
      <c r="T39" s="42"/>
      <c r="U39" s="42"/>
      <c r="V39" s="3"/>
      <c r="W39" s="42"/>
      <c r="X39" s="42"/>
    </row>
    <row r="40" spans="2:24" ht="15.75" x14ac:dyDescent="0.25">
      <c r="B40" s="3"/>
      <c r="M40" s="76" t="s">
        <v>0</v>
      </c>
      <c r="N40" s="86">
        <f>C$16</f>
        <v>120</v>
      </c>
      <c r="O40" s="87">
        <f>MAX(0,C$13-(N$40*C$5))*F$12-M$12</f>
        <v>-300</v>
      </c>
      <c r="R40" s="3"/>
      <c r="S40" s="42"/>
      <c r="T40" s="42"/>
      <c r="U40" s="42"/>
      <c r="V40" s="3"/>
      <c r="W40" s="42"/>
      <c r="X40" s="42"/>
    </row>
    <row r="41" spans="2:24" ht="15.75" x14ac:dyDescent="0.25">
      <c r="B41" s="3"/>
      <c r="R41" s="3"/>
      <c r="S41" s="42"/>
      <c r="T41" s="42"/>
      <c r="U41" s="42"/>
      <c r="V41" s="3"/>
      <c r="W41" s="42"/>
      <c r="X41" s="42"/>
    </row>
    <row r="42" spans="2:24" ht="15.75" x14ac:dyDescent="0.25">
      <c r="B42" s="3"/>
      <c r="R42" s="3"/>
      <c r="S42" s="42"/>
      <c r="T42" s="42"/>
      <c r="U42" s="42"/>
      <c r="V42" s="3"/>
      <c r="W42" s="42"/>
      <c r="X42" s="42"/>
    </row>
    <row r="43" spans="2:24" ht="15.75" x14ac:dyDescent="0.25">
      <c r="B43" s="3"/>
      <c r="C43" s="32"/>
      <c r="D43" s="32"/>
      <c r="E43" s="182" t="s">
        <v>35</v>
      </c>
      <c r="F43" s="182"/>
      <c r="G43" s="182"/>
      <c r="H43" s="182"/>
      <c r="I43" s="182"/>
      <c r="J43" s="3"/>
      <c r="K43" s="32"/>
      <c r="L43" s="32"/>
      <c r="M43" s="182" t="s">
        <v>36</v>
      </c>
      <c r="N43" s="182"/>
      <c r="O43" s="182"/>
      <c r="P43" s="182"/>
      <c r="Q43" s="182"/>
      <c r="R43" s="3"/>
      <c r="S43" s="3"/>
      <c r="T43" s="3"/>
      <c r="U43" s="3"/>
      <c r="V43" s="3"/>
    </row>
    <row r="44" spans="2:24" ht="15.75" x14ac:dyDescent="0.25">
      <c r="B44" s="3"/>
      <c r="C44" s="10"/>
      <c r="D44" s="10"/>
      <c r="E44" s="181" t="s">
        <v>30</v>
      </c>
      <c r="F44" s="181"/>
      <c r="G44" s="181"/>
      <c r="H44" s="181"/>
      <c r="I44" s="181"/>
      <c r="J44" s="3"/>
      <c r="K44" s="10"/>
      <c r="L44" s="10"/>
      <c r="M44" s="181" t="s">
        <v>30</v>
      </c>
      <c r="N44" s="181"/>
      <c r="O44" s="181"/>
      <c r="P44" s="181"/>
      <c r="Q44" s="181"/>
      <c r="R44" s="3"/>
      <c r="S44" s="3"/>
      <c r="T44" s="3"/>
      <c r="U44" s="3"/>
      <c r="V44" s="3"/>
    </row>
    <row r="45" spans="2:24" ht="15.75" x14ac:dyDescent="0.25">
      <c r="B45" s="3"/>
      <c r="C45" s="3"/>
      <c r="D45" s="47"/>
      <c r="E45" s="48">
        <f>G$29</f>
        <v>15.75</v>
      </c>
      <c r="F45" s="48">
        <f>H$29</f>
        <v>16.63</v>
      </c>
      <c r="G45" s="80">
        <f>I$29</f>
        <v>17.5</v>
      </c>
      <c r="H45" s="48">
        <f>J$29</f>
        <v>18.38</v>
      </c>
      <c r="I45" s="48">
        <f>K$29</f>
        <v>19.25</v>
      </c>
      <c r="J45" s="3"/>
      <c r="K45" s="3"/>
      <c r="L45" s="3"/>
      <c r="M45" s="77">
        <f>G$29</f>
        <v>15.75</v>
      </c>
      <c r="N45" s="77">
        <f>H$29</f>
        <v>16.63</v>
      </c>
      <c r="O45" s="22">
        <f>I$29</f>
        <v>17.5</v>
      </c>
      <c r="P45" s="77">
        <f>J$29</f>
        <v>18.38</v>
      </c>
      <c r="Q45" s="77">
        <f>K$29</f>
        <v>19.25</v>
      </c>
      <c r="R45" s="3"/>
      <c r="S45" s="3"/>
      <c r="T45" s="3"/>
      <c r="U45" s="3"/>
      <c r="V45" s="3"/>
    </row>
    <row r="46" spans="2:24" ht="15.75" x14ac:dyDescent="0.25">
      <c r="B46" s="3"/>
      <c r="C46" s="3"/>
      <c r="D46" s="47"/>
      <c r="E46" s="47" t="s">
        <v>16</v>
      </c>
      <c r="F46" s="47" t="s">
        <v>17</v>
      </c>
      <c r="G46" s="49" t="s">
        <v>18</v>
      </c>
      <c r="H46" s="47" t="s">
        <v>19</v>
      </c>
      <c r="I46" s="47" t="s">
        <v>20</v>
      </c>
      <c r="J46" s="3"/>
      <c r="K46" s="7"/>
      <c r="L46" s="7"/>
      <c r="M46" s="16" t="s">
        <v>16</v>
      </c>
      <c r="N46" s="16" t="s">
        <v>17</v>
      </c>
      <c r="O46" s="17" t="s">
        <v>18</v>
      </c>
      <c r="P46" s="16" t="s">
        <v>19</v>
      </c>
      <c r="Q46" s="16" t="s">
        <v>20</v>
      </c>
      <c r="R46" s="3"/>
      <c r="S46" s="3"/>
      <c r="T46" s="3"/>
      <c r="U46" s="3"/>
      <c r="V46" s="3"/>
    </row>
    <row r="47" spans="2:24" ht="15.75" x14ac:dyDescent="0.25">
      <c r="B47" s="3"/>
      <c r="C47" s="187" t="s">
        <v>15</v>
      </c>
      <c r="D47" s="50">
        <v>300</v>
      </c>
      <c r="E47" s="51">
        <f>G$31-G$24</f>
        <v>14730</v>
      </c>
      <c r="F47" s="51">
        <f>H$31-G$24</f>
        <v>17370</v>
      </c>
      <c r="G47" s="52">
        <f>I$31-G$24</f>
        <v>19980</v>
      </c>
      <c r="H47" s="51">
        <f>J$31-G$24</f>
        <v>22620</v>
      </c>
      <c r="I47" s="51">
        <f>K$31-G$24</f>
        <v>25230</v>
      </c>
      <c r="J47" s="3"/>
      <c r="K47" s="189" t="s">
        <v>15</v>
      </c>
      <c r="L47" s="77">
        <v>300</v>
      </c>
      <c r="M47" s="18">
        <f>E$47+O$31</f>
        <v>14069</v>
      </c>
      <c r="N47" s="18">
        <f>F$47+O$31</f>
        <v>16709</v>
      </c>
      <c r="O47" s="19">
        <f>G$47+O$31</f>
        <v>19319</v>
      </c>
      <c r="P47" s="18">
        <f>H$47+O$31</f>
        <v>21959</v>
      </c>
      <c r="Q47" s="18">
        <f>I$47+O$31</f>
        <v>24569</v>
      </c>
      <c r="R47" s="3"/>
      <c r="S47" s="3"/>
      <c r="T47" s="3"/>
      <c r="U47" s="3"/>
      <c r="V47" s="3"/>
    </row>
    <row r="48" spans="2:24" ht="15.75" x14ac:dyDescent="0.25">
      <c r="B48" s="3"/>
      <c r="C48" s="188"/>
      <c r="D48" s="53">
        <v>275</v>
      </c>
      <c r="E48" s="54">
        <f>G$32-H$24</f>
        <v>11672.5</v>
      </c>
      <c r="F48" s="54">
        <f>H$32-H$24</f>
        <v>14092.5</v>
      </c>
      <c r="G48" s="41">
        <f>I$32-H$24</f>
        <v>16485</v>
      </c>
      <c r="H48" s="54">
        <f>J$32-H$24</f>
        <v>18905</v>
      </c>
      <c r="I48" s="54">
        <f>K$32-H$24</f>
        <v>21297.5</v>
      </c>
      <c r="J48" s="3"/>
      <c r="K48" s="189"/>
      <c r="L48" s="77">
        <v>275</v>
      </c>
      <c r="M48" s="18">
        <f>E$48+O$32</f>
        <v>11011.5</v>
      </c>
      <c r="N48" s="18">
        <f>F$48+O$32</f>
        <v>13431.5</v>
      </c>
      <c r="O48" s="19">
        <f>G$48+O$32</f>
        <v>15824</v>
      </c>
      <c r="P48" s="18">
        <f>H$48+O$32</f>
        <v>18244</v>
      </c>
      <c r="Q48" s="18">
        <f>I$48+O$32</f>
        <v>20636.5</v>
      </c>
      <c r="R48" s="3"/>
      <c r="S48" s="3"/>
      <c r="T48" s="3"/>
      <c r="U48" s="3"/>
      <c r="V48" s="3"/>
    </row>
    <row r="49" spans="2:22" ht="15.75" x14ac:dyDescent="0.25">
      <c r="B49" s="3"/>
      <c r="C49" s="188"/>
      <c r="D49" s="53">
        <v>250</v>
      </c>
      <c r="E49" s="54">
        <f>G$33-I$24</f>
        <v>8615</v>
      </c>
      <c r="F49" s="54">
        <f>H$33-I$24</f>
        <v>10815</v>
      </c>
      <c r="G49" s="41">
        <f>I$33-I$24</f>
        <v>12990</v>
      </c>
      <c r="H49" s="54">
        <f>J$33-I$24</f>
        <v>15190</v>
      </c>
      <c r="I49" s="54">
        <f>K$33-I$24</f>
        <v>17365</v>
      </c>
      <c r="J49" s="3"/>
      <c r="K49" s="189"/>
      <c r="L49" s="77">
        <v>250</v>
      </c>
      <c r="M49" s="18">
        <f>E$49+O$33</f>
        <v>7954</v>
      </c>
      <c r="N49" s="18">
        <f>F$49+O$33</f>
        <v>10154</v>
      </c>
      <c r="O49" s="19">
        <f>G$49+O$33</f>
        <v>12329</v>
      </c>
      <c r="P49" s="18">
        <f>H$49+O$33</f>
        <v>14529</v>
      </c>
      <c r="Q49" s="18">
        <f>I$49+O$33</f>
        <v>16704</v>
      </c>
      <c r="R49" s="3"/>
      <c r="S49" s="3"/>
      <c r="T49" s="3"/>
      <c r="U49" s="3"/>
      <c r="V49" s="3"/>
    </row>
    <row r="50" spans="2:22" ht="15.75" x14ac:dyDescent="0.25">
      <c r="B50" s="3"/>
      <c r="C50" s="188"/>
      <c r="D50" s="53">
        <v>225</v>
      </c>
      <c r="E50" s="54">
        <f>G$34-J$24</f>
        <v>5557.5</v>
      </c>
      <c r="F50" s="54">
        <f>H$34-J$24</f>
        <v>7537.5</v>
      </c>
      <c r="G50" s="41">
        <f>I$34-J$24</f>
        <v>9495</v>
      </c>
      <c r="H50" s="54">
        <f>J$34-J$24</f>
        <v>11475</v>
      </c>
      <c r="I50" s="54">
        <f>K$34-J$24</f>
        <v>13432.5</v>
      </c>
      <c r="J50" s="3"/>
      <c r="K50" s="189"/>
      <c r="L50" s="77">
        <v>225</v>
      </c>
      <c r="M50" s="18">
        <f>E$50+O$34</f>
        <v>4896.5</v>
      </c>
      <c r="N50" s="18">
        <f>F$50+O$34</f>
        <v>6876.5</v>
      </c>
      <c r="O50" s="19">
        <f>G$50+O$34</f>
        <v>8834</v>
      </c>
      <c r="P50" s="18">
        <f>H$50+O$34</f>
        <v>10814</v>
      </c>
      <c r="Q50" s="18">
        <f>I$50+O$34</f>
        <v>12771.5</v>
      </c>
      <c r="R50" s="3"/>
      <c r="S50" s="3"/>
      <c r="T50" s="3"/>
      <c r="U50" s="3"/>
      <c r="V50" s="3"/>
    </row>
    <row r="51" spans="2:22" ht="15.75" x14ac:dyDescent="0.25">
      <c r="B51" s="3"/>
      <c r="C51" s="188"/>
      <c r="D51" s="55">
        <v>200</v>
      </c>
      <c r="E51" s="41">
        <f>G$35-K$24</f>
        <v>2500</v>
      </c>
      <c r="F51" s="41">
        <f>H$35-K$24</f>
        <v>4260</v>
      </c>
      <c r="G51" s="41">
        <f>I$35-K$24</f>
        <v>6000</v>
      </c>
      <c r="H51" s="41">
        <f>J$35-K$24</f>
        <v>7760</v>
      </c>
      <c r="I51" s="41">
        <f>K$35-K$24</f>
        <v>9500</v>
      </c>
      <c r="J51" s="3"/>
      <c r="K51" s="189"/>
      <c r="L51" s="15">
        <v>200</v>
      </c>
      <c r="M51" s="19">
        <f>E$51+O$35</f>
        <v>1839</v>
      </c>
      <c r="N51" s="19">
        <f>F$51+O$35</f>
        <v>3599</v>
      </c>
      <c r="O51" s="19">
        <f>G$51+O$35</f>
        <v>5339</v>
      </c>
      <c r="P51" s="19">
        <f>H$51+O$35</f>
        <v>7099</v>
      </c>
      <c r="Q51" s="19">
        <f>I$51+O$35</f>
        <v>8839</v>
      </c>
      <c r="R51" s="3"/>
      <c r="S51" s="3"/>
      <c r="T51" s="3"/>
      <c r="U51" s="3"/>
      <c r="V51" s="3"/>
    </row>
    <row r="52" spans="2:22" ht="15.75" x14ac:dyDescent="0.25">
      <c r="B52" s="3"/>
      <c r="C52" s="188"/>
      <c r="D52" s="53">
        <v>175</v>
      </c>
      <c r="E52" s="54">
        <f>G$36-L$24</f>
        <v>-557.5</v>
      </c>
      <c r="F52" s="54">
        <f>H$36-L$24</f>
        <v>982.5</v>
      </c>
      <c r="G52" s="41">
        <f>I$36-L$24</f>
        <v>2505</v>
      </c>
      <c r="H52" s="54">
        <f>J$36-L$24</f>
        <v>4045</v>
      </c>
      <c r="I52" s="54">
        <f>K$36-L$24</f>
        <v>5567.5</v>
      </c>
      <c r="J52" s="3"/>
      <c r="K52" s="189"/>
      <c r="L52" s="77">
        <v>175</v>
      </c>
      <c r="M52" s="18">
        <f>E$52+O$36</f>
        <v>-1218.5</v>
      </c>
      <c r="N52" s="18">
        <f>F$52+O$36</f>
        <v>321.5</v>
      </c>
      <c r="O52" s="19">
        <f>G$52+O$36</f>
        <v>1844</v>
      </c>
      <c r="P52" s="18">
        <f>H$52+O$36</f>
        <v>3384</v>
      </c>
      <c r="Q52" s="18">
        <f>I$52+O$36</f>
        <v>4906.5</v>
      </c>
      <c r="R52" s="3"/>
      <c r="S52" s="3"/>
      <c r="T52" s="3"/>
      <c r="U52" s="3"/>
      <c r="V52" s="3"/>
    </row>
    <row r="53" spans="2:22" ht="15.75" x14ac:dyDescent="0.25">
      <c r="B53" s="3"/>
      <c r="C53" s="188"/>
      <c r="D53" s="55">
        <v>150</v>
      </c>
      <c r="E53" s="41">
        <f>G$37-M$24</f>
        <v>-3615</v>
      </c>
      <c r="F53" s="41">
        <f>H$37-M$24</f>
        <v>-2295</v>
      </c>
      <c r="G53" s="41">
        <f>I$37-M$24</f>
        <v>-990</v>
      </c>
      <c r="H53" s="41">
        <f>J$37-M$24</f>
        <v>330</v>
      </c>
      <c r="I53" s="41">
        <f>K$37-M$24</f>
        <v>1635</v>
      </c>
      <c r="J53" s="3"/>
      <c r="K53" s="189"/>
      <c r="L53" s="15">
        <v>150</v>
      </c>
      <c r="M53" s="19">
        <f>E$53+O$37</f>
        <v>-1651</v>
      </c>
      <c r="N53" s="19">
        <f>F$53+O$37</f>
        <v>-331</v>
      </c>
      <c r="O53" s="19">
        <f>G$53+O$37</f>
        <v>974</v>
      </c>
      <c r="P53" s="19">
        <f>H$53+O$37</f>
        <v>2294</v>
      </c>
      <c r="Q53" s="19">
        <f>I$53+O$37</f>
        <v>3599</v>
      </c>
      <c r="R53" s="3"/>
      <c r="S53" s="3"/>
      <c r="T53" s="3"/>
      <c r="U53" s="3"/>
      <c r="V53" s="3"/>
    </row>
    <row r="54" spans="2:22" ht="15.75" x14ac:dyDescent="0.25">
      <c r="B54" s="3"/>
      <c r="C54" s="188"/>
      <c r="D54" s="53">
        <v>125</v>
      </c>
      <c r="E54" s="54">
        <f>G$38-N$24</f>
        <v>-6672.5</v>
      </c>
      <c r="F54" s="54">
        <f>H$38-N$24</f>
        <v>-5572.5</v>
      </c>
      <c r="G54" s="41">
        <f>I$38-N$24</f>
        <v>-4485</v>
      </c>
      <c r="H54" s="54">
        <f>J$38-N$24</f>
        <v>-3385</v>
      </c>
      <c r="I54" s="54">
        <f>K$38-N$24</f>
        <v>-2297.5</v>
      </c>
      <c r="J54" s="3"/>
      <c r="K54" s="189"/>
      <c r="L54" s="77">
        <v>125</v>
      </c>
      <c r="M54" s="18">
        <f>E$54+O$38</f>
        <v>-333.5</v>
      </c>
      <c r="N54" s="18">
        <f>F$54+O$38</f>
        <v>766.5</v>
      </c>
      <c r="O54" s="19">
        <f>G$54+O$38</f>
        <v>1854</v>
      </c>
      <c r="P54" s="18">
        <f>H$54+O$38</f>
        <v>2954</v>
      </c>
      <c r="Q54" s="18">
        <f>I$54+O$38</f>
        <v>4041.5</v>
      </c>
      <c r="R54" s="3"/>
      <c r="S54" s="3"/>
      <c r="T54" s="3"/>
      <c r="U54" s="3"/>
      <c r="V54" s="3"/>
    </row>
    <row r="55" spans="2:22" ht="15.75" x14ac:dyDescent="0.25">
      <c r="B55" s="3"/>
      <c r="C55" s="4" t="s">
        <v>4</v>
      </c>
      <c r="D55" s="58">
        <f>C$16</f>
        <v>120</v>
      </c>
      <c r="E55" s="59">
        <f>G$39-O$24</f>
        <v>-7284</v>
      </c>
      <c r="F55" s="59">
        <f>H$39-O$24</f>
        <v>-6228</v>
      </c>
      <c r="G55" s="59">
        <f>I$39-O$24</f>
        <v>-5184</v>
      </c>
      <c r="H55" s="59">
        <f>J$39-O$24</f>
        <v>-4128</v>
      </c>
      <c r="I55" s="59">
        <f>K$39-O$24</f>
        <v>-3084</v>
      </c>
      <c r="J55" s="3"/>
      <c r="K55" s="4" t="s">
        <v>4</v>
      </c>
      <c r="L55" s="20">
        <f>C$16</f>
        <v>120</v>
      </c>
      <c r="M55" s="21">
        <f>E$55+O$39</f>
        <v>-70</v>
      </c>
      <c r="N55" s="21">
        <f>F$55+O$39</f>
        <v>986</v>
      </c>
      <c r="O55" s="21">
        <f>G$55+O$39</f>
        <v>2030</v>
      </c>
      <c r="P55" s="21">
        <f>H$55+O$39</f>
        <v>3086</v>
      </c>
      <c r="Q55" s="21">
        <f>I$55+O$39</f>
        <v>4130</v>
      </c>
      <c r="R55" s="3"/>
      <c r="S55" s="3"/>
      <c r="T55" s="3"/>
      <c r="U55" s="3"/>
      <c r="V55" s="3"/>
    </row>
    <row r="56" spans="2:22" ht="15.75" x14ac:dyDescent="0.25">
      <c r="B56" s="3"/>
      <c r="C56" s="140"/>
      <c r="D56" s="138"/>
      <c r="E56" s="139"/>
      <c r="F56" s="139"/>
      <c r="G56" s="139"/>
      <c r="H56" s="139"/>
      <c r="I56" s="139"/>
      <c r="J56" s="3"/>
      <c r="K56" s="11" t="s">
        <v>0</v>
      </c>
      <c r="L56" s="30">
        <f>C$16</f>
        <v>120</v>
      </c>
      <c r="M56" s="31">
        <f>E$55+O$40</f>
        <v>-7584</v>
      </c>
      <c r="N56" s="31">
        <f>F$55+O$40</f>
        <v>-6528</v>
      </c>
      <c r="O56" s="31">
        <f>G$55+O$40</f>
        <v>-5484</v>
      </c>
      <c r="P56" s="31">
        <f>H$55+O$40</f>
        <v>-4428</v>
      </c>
      <c r="Q56" s="31">
        <f>I$55+O$40</f>
        <v>-3384</v>
      </c>
      <c r="R56" s="3"/>
      <c r="S56" s="3"/>
      <c r="T56" s="3"/>
      <c r="U56" s="3"/>
      <c r="V56" s="3"/>
    </row>
    <row r="57" spans="2:22" ht="15.75" x14ac:dyDescent="0.25">
      <c r="B57" s="3"/>
      <c r="J57" s="3"/>
      <c r="K57" s="3"/>
      <c r="L57" s="3"/>
      <c r="M57" s="3"/>
      <c r="N57" s="3"/>
      <c r="O57" s="3"/>
      <c r="P57" s="3"/>
      <c r="Q57" s="3"/>
      <c r="R57" s="3"/>
      <c r="S57" s="3"/>
      <c r="T57" s="3"/>
      <c r="U57" s="3"/>
      <c r="V57" s="3"/>
    </row>
  </sheetData>
  <sheetProtection algorithmName="SHA-512" hashValue="705Ls8W59B6ZSEE18HBNCgrKHmAM0zXmaQQ3Sj905TpuvyZozzIN3FA/gx8Dy+HRAHoDX/OLIRIdZ+Zr9W+Qbg==" saltValue="syR/tleuhPYswjmTdKJ2cw==" spinCount="100000" sheet="1" objects="1" scenarios="1"/>
  <mergeCells count="17">
    <mergeCell ref="G28:K28"/>
    <mergeCell ref="C47:C54"/>
    <mergeCell ref="K47:K54"/>
    <mergeCell ref="E31:E38"/>
    <mergeCell ref="M31:M38"/>
    <mergeCell ref="E43:I43"/>
    <mergeCell ref="M43:Q43"/>
    <mergeCell ref="E44:I44"/>
    <mergeCell ref="M44:Q44"/>
    <mergeCell ref="B2:C2"/>
    <mergeCell ref="B3:C3"/>
    <mergeCell ref="G4:M4"/>
    <mergeCell ref="E27:K27"/>
    <mergeCell ref="E5:F5"/>
    <mergeCell ref="G5:M5"/>
    <mergeCell ref="G18:O18"/>
    <mergeCell ref="G19:O19"/>
  </mergeCells>
  <dataValidations count="2">
    <dataValidation type="list" allowBlank="1" showInputMessage="1" showErrorMessage="1" sqref="C7">
      <formula1>P.E.</formula1>
    </dataValidation>
    <dataValidation type="list" allowBlank="1" showInputMessage="1" showErrorMessage="1" sqref="C6">
      <formula1>CLEVEL</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52</vt:i4>
      </vt:variant>
    </vt:vector>
  </HeadingPairs>
  <TitlesOfParts>
    <vt:vector size="79" baseType="lpstr">
      <vt:lpstr>Disclaimer</vt:lpstr>
      <vt:lpstr>APH 150</vt:lpstr>
      <vt:lpstr>APH 160</vt:lpstr>
      <vt:lpstr>APH 170</vt:lpstr>
      <vt:lpstr>APH 180</vt:lpstr>
      <vt:lpstr>APH 190</vt:lpstr>
      <vt:lpstr>APH 200</vt:lpstr>
      <vt:lpstr>APH 210</vt:lpstr>
      <vt:lpstr>APH 220</vt:lpstr>
      <vt:lpstr>APH 230</vt:lpstr>
      <vt:lpstr>APH 240</vt:lpstr>
      <vt:lpstr>APH 250</vt:lpstr>
      <vt:lpstr>APH 260</vt:lpstr>
      <vt:lpstr>APH 270</vt:lpstr>
      <vt:lpstr>APH 280</vt:lpstr>
      <vt:lpstr>APH 290</vt:lpstr>
      <vt:lpstr>APH 300</vt:lpstr>
      <vt:lpstr>APH 310</vt:lpstr>
      <vt:lpstr>APH 320</vt:lpstr>
      <vt:lpstr>APH 330</vt:lpstr>
      <vt:lpstr>APH 340</vt:lpstr>
      <vt:lpstr>APH 350</vt:lpstr>
      <vt:lpstr>APH 360</vt:lpstr>
      <vt:lpstr>APH 370</vt:lpstr>
      <vt:lpstr>APH 380</vt:lpstr>
      <vt:lpstr>APH 390</vt:lpstr>
      <vt:lpstr>APH 400</vt:lpstr>
      <vt:lpstr>'APH 150'!CLEVEL</vt:lpstr>
      <vt:lpstr>'APH 160'!CLEVEL</vt:lpstr>
      <vt:lpstr>'APH 170'!CLEVEL</vt:lpstr>
      <vt:lpstr>'APH 180'!CLEVEL</vt:lpstr>
      <vt:lpstr>'APH 190'!CLEVEL</vt:lpstr>
      <vt:lpstr>'APH 200'!CLEVEL</vt:lpstr>
      <vt:lpstr>'APH 210'!CLEVEL</vt:lpstr>
      <vt:lpstr>'APH 220'!CLEVEL</vt:lpstr>
      <vt:lpstr>'APH 230'!CLEVEL</vt:lpstr>
      <vt:lpstr>'APH 240'!CLEVEL</vt:lpstr>
      <vt:lpstr>'APH 250'!CLEVEL</vt:lpstr>
      <vt:lpstr>'APH 260'!CLEVEL</vt:lpstr>
      <vt:lpstr>'APH 270'!CLEVEL</vt:lpstr>
      <vt:lpstr>'APH 280'!CLEVEL</vt:lpstr>
      <vt:lpstr>'APH 290'!CLEVEL</vt:lpstr>
      <vt:lpstr>'APH 300'!CLEVEL</vt:lpstr>
      <vt:lpstr>'APH 310'!CLEVEL</vt:lpstr>
      <vt:lpstr>'APH 320'!CLEVEL</vt:lpstr>
      <vt:lpstr>'APH 330'!CLEVEL</vt:lpstr>
      <vt:lpstr>'APH 340'!CLEVEL</vt:lpstr>
      <vt:lpstr>'APH 350'!CLEVEL</vt:lpstr>
      <vt:lpstr>'APH 360'!CLEVEL</vt:lpstr>
      <vt:lpstr>'APH 370'!CLEVEL</vt:lpstr>
      <vt:lpstr>'APH 380'!CLEVEL</vt:lpstr>
      <vt:lpstr>'APH 390'!CLEVEL</vt:lpstr>
      <vt:lpstr>'APH 400'!CLEVEL</vt:lpstr>
      <vt:lpstr>'APH 150'!P.E.</vt:lpstr>
      <vt:lpstr>'APH 160'!P.E.</vt:lpstr>
      <vt:lpstr>'APH 170'!P.E.</vt:lpstr>
      <vt:lpstr>'APH 180'!P.E.</vt:lpstr>
      <vt:lpstr>'APH 190'!P.E.</vt:lpstr>
      <vt:lpstr>'APH 200'!P.E.</vt:lpstr>
      <vt:lpstr>'APH 210'!P.E.</vt:lpstr>
      <vt:lpstr>'APH 220'!P.E.</vt:lpstr>
      <vt:lpstr>'APH 230'!P.E.</vt:lpstr>
      <vt:lpstr>'APH 240'!P.E.</vt:lpstr>
      <vt:lpstr>'APH 250'!P.E.</vt:lpstr>
      <vt:lpstr>'APH 260'!P.E.</vt:lpstr>
      <vt:lpstr>'APH 270'!P.E.</vt:lpstr>
      <vt:lpstr>'APH 280'!P.E.</vt:lpstr>
      <vt:lpstr>'APH 290'!P.E.</vt:lpstr>
      <vt:lpstr>'APH 300'!P.E.</vt:lpstr>
      <vt:lpstr>'APH 310'!P.E.</vt:lpstr>
      <vt:lpstr>'APH 320'!P.E.</vt:lpstr>
      <vt:lpstr>'APH 330'!P.E.</vt:lpstr>
      <vt:lpstr>'APH 340'!P.E.</vt:lpstr>
      <vt:lpstr>'APH 350'!P.E.</vt:lpstr>
      <vt:lpstr>'APH 360'!P.E.</vt:lpstr>
      <vt:lpstr>'APH 370'!P.E.</vt:lpstr>
      <vt:lpstr>'APH 380'!P.E.</vt:lpstr>
      <vt:lpstr>'APH 390'!P.E.</vt:lpstr>
      <vt:lpstr>'APH 400'!P.E.</vt:lpstr>
    </vt:vector>
  </TitlesOfParts>
  <Company>University of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Ballen, Fredy H</dc:creator>
  <cp:lastModifiedBy>Ballen, Fredy H</cp:lastModifiedBy>
  <dcterms:created xsi:type="dcterms:W3CDTF">2017-03-15T19:31:11Z</dcterms:created>
  <dcterms:modified xsi:type="dcterms:W3CDTF">2017-12-04T15:40:13Z</dcterms:modified>
</cp:coreProperties>
</file>